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VA\Desktop\"/>
    </mc:Choice>
  </mc:AlternateContent>
  <bookViews>
    <workbookView xWindow="0" yWindow="0" windowWidth="20490" windowHeight="7755" activeTab="5"/>
  </bookViews>
  <sheets>
    <sheet name="বাজেট সারাংশ" sheetId="3" r:id="rId1"/>
    <sheet name="রাজস্ব আয়" sheetId="5" r:id="rId2"/>
    <sheet name="রাজস্ব ব্যয়" sheetId="1" r:id="rId3"/>
    <sheet name="উন্নয়ন হিসাব প্রাপ্তি" sheetId="4" r:id="rId4"/>
    <sheet name="উন্নয়ন হিসাব ব্যয়" sheetId="6" r:id="rId5"/>
    <sheet name="কর্মকর্তা কর্মচারীদের বেতন বিবর" sheetId="7" r:id="rId6"/>
    <sheet name="Sheet1" sheetId="8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7" l="1"/>
  <c r="C18" i="6"/>
  <c r="C25" i="6" l="1"/>
  <c r="D16" i="3" s="1"/>
  <c r="B2" i="8" l="1"/>
  <c r="D9" i="5"/>
  <c r="D28" i="5" s="1"/>
  <c r="E6" i="3" s="1"/>
  <c r="C28" i="5"/>
  <c r="D6" i="3" s="1"/>
  <c r="B18" i="6"/>
  <c r="D13" i="1"/>
  <c r="N25" i="8"/>
  <c r="N24" i="8"/>
  <c r="N23" i="8"/>
  <c r="N22" i="8"/>
  <c r="D18" i="6"/>
  <c r="D25" i="6" s="1"/>
  <c r="E7" i="3"/>
  <c r="B28" i="5"/>
  <c r="C6" i="3" s="1"/>
  <c r="D7" i="3"/>
  <c r="C7" i="3"/>
  <c r="E19" i="6" l="1"/>
  <c r="B25" i="6"/>
  <c r="C16" i="3" s="1"/>
  <c r="C37" i="1"/>
  <c r="C39" i="1" s="1"/>
  <c r="D9" i="3" s="1"/>
  <c r="B37" i="1"/>
  <c r="D37" i="1"/>
  <c r="E9" i="3" s="1"/>
  <c r="O25" i="8"/>
  <c r="O24" i="8"/>
  <c r="O23" i="8"/>
  <c r="O22" i="8"/>
  <c r="O21" i="8"/>
  <c r="O20" i="8"/>
  <c r="N27" i="8"/>
  <c r="M27" i="8"/>
  <c r="L27" i="8"/>
  <c r="K27" i="8"/>
  <c r="J27" i="8"/>
  <c r="I27" i="8"/>
  <c r="H27" i="8"/>
  <c r="G27" i="8"/>
  <c r="F27" i="8"/>
  <c r="E27" i="8"/>
  <c r="D27" i="8"/>
  <c r="O18" i="8"/>
  <c r="O17" i="8"/>
  <c r="M17" i="8"/>
  <c r="O16" i="8"/>
  <c r="O15" i="8"/>
  <c r="O14" i="8"/>
  <c r="O13" i="8"/>
  <c r="O12" i="8"/>
  <c r="O11" i="8"/>
  <c r="O10" i="8"/>
  <c r="O9" i="8"/>
  <c r="O8" i="8"/>
  <c r="O7" i="8"/>
  <c r="O6" i="8"/>
  <c r="I15" i="7"/>
  <c r="H15" i="7"/>
  <c r="G15" i="7"/>
  <c r="F15" i="7"/>
  <c r="E15" i="7"/>
  <c r="D15" i="7"/>
  <c r="C32" i="4" l="1"/>
  <c r="C9" i="3"/>
  <c r="B38" i="1"/>
  <c r="B39" i="1" s="1"/>
  <c r="D38" i="1"/>
  <c r="D32" i="4" s="1"/>
  <c r="O26" i="8"/>
  <c r="J15" i="7"/>
  <c r="D8" i="3"/>
  <c r="O19" i="8"/>
  <c r="O27" i="8" s="1"/>
  <c r="E16" i="3"/>
  <c r="B32" i="4" l="1"/>
  <c r="D39" i="1"/>
  <c r="C8" i="3"/>
  <c r="E8" i="3" l="1"/>
  <c r="D10" i="3" l="1"/>
  <c r="E10" i="3"/>
  <c r="D33" i="4" l="1"/>
  <c r="C33" i="4"/>
  <c r="C10" i="3"/>
  <c r="E12" i="3" l="1"/>
  <c r="E14" i="3" s="1"/>
  <c r="E15" i="3" s="1"/>
  <c r="E17" i="3" s="1"/>
  <c r="D26" i="6"/>
  <c r="D12" i="3"/>
  <c r="D14" i="3" s="1"/>
  <c r="D15" i="3" s="1"/>
  <c r="B33" i="4"/>
  <c r="D27" i="6" l="1"/>
  <c r="C12" i="3"/>
  <c r="C14" i="3" s="1"/>
  <c r="C15" i="3" s="1"/>
  <c r="C17" i="3" s="1"/>
  <c r="C19" i="3" s="1"/>
  <c r="B26" i="6"/>
  <c r="B27" i="6" l="1"/>
  <c r="C26" i="6" l="1"/>
  <c r="E18" i="3" l="1"/>
  <c r="E19" i="3" s="1"/>
  <c r="D17" i="3"/>
  <c r="D19" i="3" s="1"/>
  <c r="C27" i="6"/>
</calcChain>
</file>

<file path=xl/sharedStrings.xml><?xml version="1.0" encoding="utf-8"?>
<sst xmlns="http://schemas.openxmlformats.org/spreadsheetml/2006/main" count="218" uniqueCount="187">
  <si>
    <t>cÖvwßi weeiY</t>
  </si>
  <si>
    <t xml:space="preserve">ivR¯^ wnmve    cÖvwß </t>
  </si>
  <si>
    <t xml:space="preserve">ivR¯^ </t>
  </si>
  <si>
    <t xml:space="preserve">Aby`vb </t>
  </si>
  <si>
    <t xml:space="preserve"> †gvU cÖvwß </t>
  </si>
  <si>
    <t xml:space="preserve">ivR¯^ ev` e¨q </t>
  </si>
  <si>
    <t>ivR¯^ DØ„Ë / NvUwZ (K)</t>
  </si>
  <si>
    <t xml:space="preserve">Dbœqb wnmve </t>
  </si>
  <si>
    <t xml:space="preserve">Dbœqb Aby`vb </t>
  </si>
  <si>
    <t xml:space="preserve">Ab¨vb¨ Aby`vb I Pv`v </t>
  </si>
  <si>
    <t xml:space="preserve"> †gvU ( L ) </t>
  </si>
  <si>
    <t xml:space="preserve"> †gvU cÖvß m¤ú` (K+L) </t>
  </si>
  <si>
    <t xml:space="preserve">ev` Dbœqb e¨q </t>
  </si>
  <si>
    <t>mvwe©K ev‡RU DØ„Ë</t>
  </si>
  <si>
    <t xml:space="preserve">‡hvM cÖviw¤¢K †Ri (1RyjvB) </t>
  </si>
  <si>
    <t xml:space="preserve">mgvwß †Ri </t>
  </si>
  <si>
    <t>Ask-1</t>
  </si>
  <si>
    <t>Ask-2</t>
  </si>
  <si>
    <t xml:space="preserve">weeiY </t>
  </si>
  <si>
    <t>‡gvU</t>
  </si>
  <si>
    <t xml:space="preserve">‡gvU e¨q ( ivR¯^ wnmve ) </t>
  </si>
  <si>
    <t>e¨q weeiY</t>
  </si>
  <si>
    <t xml:space="preserve"> †gvU e¨q ( Dbœqb wnmve ) </t>
  </si>
  <si>
    <t>Avq</t>
  </si>
  <si>
    <t>e¨q</t>
  </si>
  <si>
    <t>1| K„wl I ‡mP</t>
  </si>
  <si>
    <t>3| †fŠZ AeKvVv‡gv</t>
  </si>
  <si>
    <t>4|wkÿv</t>
  </si>
  <si>
    <t>5|¯^v¯’¨</t>
  </si>
  <si>
    <t>6|‡hvMv‡hvM</t>
  </si>
  <si>
    <t>7|cvwb mieivn</t>
  </si>
  <si>
    <t>8|cÖvK…wZK m¤ú` e¨e¯’vcbv</t>
  </si>
  <si>
    <t>9|gvbe m¤ú` Dbœqb</t>
  </si>
  <si>
    <t>10|cqtwb®‹vkb I eR©¨ e¨e¯’vcbv</t>
  </si>
  <si>
    <t>11| µxov I ms¯‹„wZ</t>
  </si>
  <si>
    <t>12| `vwi`ª n«vmKiY t mvgvwRK wbivcËv I cÖvwZôvwbK mnvqZv</t>
  </si>
  <si>
    <t>13| `y‡hv©M e¨e¯’vcbv I Îvb</t>
  </si>
  <si>
    <t>15| Av_©-mvgvwRK AeKvVv‡gv</t>
  </si>
  <si>
    <t>16|e¨vsK KZ…K KZ©b</t>
  </si>
  <si>
    <t>18| gwnjv, hye I wkï Dbœqb</t>
  </si>
  <si>
    <t>‡gvU cÖK…Z e¨qt</t>
  </si>
  <si>
    <t>19| mgvwß †Ri</t>
  </si>
  <si>
    <t>1| Aby`vb (Dbœqb)</t>
  </si>
  <si>
    <t>K. Dc‡Rjv cwil`</t>
  </si>
  <si>
    <t>nvU evRvi BRviv</t>
  </si>
  <si>
    <t>ivR¯^/GwWwc</t>
  </si>
  <si>
    <t>BwRwcwc</t>
  </si>
  <si>
    <t>KvweLv/KvweUv</t>
  </si>
  <si>
    <t>wU,Avi</t>
  </si>
  <si>
    <t>L. ‡Rjv cwil`</t>
  </si>
  <si>
    <t>M. miKvix Aby`vb</t>
  </si>
  <si>
    <t>GjwRGmwc-3(1g wewewR)</t>
  </si>
  <si>
    <t>GjwRGmwc-3(2q wewewR)</t>
  </si>
  <si>
    <t>GjwRGmwc-3(wcwewR)</t>
  </si>
  <si>
    <t>wfwRwW</t>
  </si>
  <si>
    <t>wfwRGd</t>
  </si>
  <si>
    <t>mvgvwRK wbivcËv fvZvt</t>
  </si>
  <si>
    <t>eq¯‹ fvZv</t>
  </si>
  <si>
    <t>weaev fvZv</t>
  </si>
  <si>
    <t>cÖwZewÜ fvZv</t>
  </si>
  <si>
    <t>gvZ…Z¡fvZv</t>
  </si>
  <si>
    <t>gyw³‡hv×v fvZv</t>
  </si>
  <si>
    <t>2| †¯^”Qv cª‡Yvw`Z Puv`v</t>
  </si>
  <si>
    <t>3| ivRm¦ DØ„Ë</t>
  </si>
  <si>
    <t>Ki I †iUt</t>
  </si>
  <si>
    <t>emZevwoi Ki</t>
  </si>
  <si>
    <t>e‡Kqv Ki</t>
  </si>
  <si>
    <t>jvB‡mÝ I cviwgU wd</t>
  </si>
  <si>
    <t>BRviv</t>
  </si>
  <si>
    <t>nvUevRvi</t>
  </si>
  <si>
    <t>‡Lvqvo/‡dwiNvU</t>
  </si>
  <si>
    <t>hvbevnb (gUihvb e¨ZxZ)</t>
  </si>
  <si>
    <t>Rb¥wbeÜb wd</t>
  </si>
  <si>
    <t>mb` wd</t>
  </si>
  <si>
    <t>MÖvg Av`vjZ wd</t>
  </si>
  <si>
    <t>Ab¨vb¨ /wewea</t>
  </si>
  <si>
    <t>ms¯’vcb</t>
  </si>
  <si>
    <t>BDwc mwP‡ei †eZb</t>
  </si>
  <si>
    <t xml:space="preserve">wntmntKvg Kw¤úDUvi </t>
  </si>
  <si>
    <t>MÖvg ccywjk‡`i †eZb fvZv</t>
  </si>
  <si>
    <t>1| mvaviY ms¯’vcb/ cªvwZôvwbK</t>
  </si>
  <si>
    <t>m`m¨‡`i fvZv</t>
  </si>
  <si>
    <t>L. Kg©KZ©v I Kg©Pvix‡`i †eZb-fvZvw`</t>
  </si>
  <si>
    <t>(1) mwP‡ei †eZb</t>
  </si>
  <si>
    <t>2)wntmtKgtAcv‡iUi</t>
  </si>
  <si>
    <t>3)MÖvg cywjk</t>
  </si>
  <si>
    <t>(2) `vqhy³ e¨q (miKvix Kg©Pvix m¤cwK©Z)</t>
  </si>
  <si>
    <t>M. Ab¨vb¨ cªvwZôvwbK e¨q</t>
  </si>
  <si>
    <t>N. Avby‡ZvwlK Znwe‡j ¯’vbvšÍi</t>
  </si>
  <si>
    <t>O. hvbevnb †givgZ I R¡vjvbx</t>
  </si>
  <si>
    <t>2| Ki Av`v‡qi Rb¨ e¨q(Kwgkb)</t>
  </si>
  <si>
    <t>3| Ab¨vb¨ e¨q</t>
  </si>
  <si>
    <t>L. we`y¨r wej</t>
  </si>
  <si>
    <t>M. cwÎKv wej</t>
  </si>
  <si>
    <t>N  Avc¨vqb e¨q</t>
  </si>
  <si>
    <t>O. cwienb wej/ågb</t>
  </si>
  <si>
    <t>P. wcÖw›Us I †÷kbvix</t>
  </si>
  <si>
    <t>Q. f~wg Dbœqb Ki/Rwic cwiPvjbv</t>
  </si>
  <si>
    <t>R. Rb¥ wbeÜb e¨q</t>
  </si>
  <si>
    <t>4. e„ÿ‡ivcb I iÿbv‡eÿb</t>
  </si>
  <si>
    <t>U. Ab¨vb¨ cwi‡kva‡hvM¨ Ki/wej</t>
  </si>
  <si>
    <t>4| Ki Av`vq LiP (wewfbœ †iwR÷vi, dig, iwk` eB BZ¨vw` gy`ªY)</t>
  </si>
  <si>
    <t>6| mvgvwRK I ag©xq cªwZôv‡b Aby`vb:</t>
  </si>
  <si>
    <t>K. BDwbqb GjvKvi wewfbœ cªwZôvb/K¬v‡e Avw_©K Aby`vb</t>
  </si>
  <si>
    <t>7| RvZxq w`em D`hvcb</t>
  </si>
  <si>
    <t>8| †Ljva~jv I ms¯‹„wZ</t>
  </si>
  <si>
    <t>9| Riæix ÎvY</t>
  </si>
  <si>
    <t>10| †gvU cÖK…Z e¨qt-</t>
  </si>
  <si>
    <t>10| ivRm¦ DØ„Ë Dbœqb wnmv‡e ¯’vbvšÍi</t>
  </si>
  <si>
    <t>Ôev‡RU dig MÕ</t>
  </si>
  <si>
    <t>[wewa-5 (1) (K) `ªóe¨]</t>
  </si>
  <si>
    <t>BDwbqb cwil` Kg©KZ©v I Kg©Pvix‡`i weeiYx</t>
  </si>
  <si>
    <t>wefvM/kvLv</t>
  </si>
  <si>
    <t>µwgK bs</t>
  </si>
  <si>
    <t xml:space="preserve"> c‡`i bvg</t>
  </si>
  <si>
    <t>c‡`i msL¨v</t>
  </si>
  <si>
    <t xml:space="preserve"> †eZbµg</t>
  </si>
  <si>
    <t>gnvN© fvZv (hw` _v‡K)</t>
  </si>
  <si>
    <t>cª‡`q fwel¨ Znwej</t>
  </si>
  <si>
    <t>Ab¨vb¨ fvZvw`</t>
  </si>
  <si>
    <t>gvwmK Mo A‡_©i cwigvY</t>
  </si>
  <si>
    <t>evrmwiK cªv°wjZ A‡_©i cwigvY</t>
  </si>
  <si>
    <t>gšÍe¨</t>
  </si>
  <si>
    <t>BDwbqb cwil`</t>
  </si>
  <si>
    <t>BDwc mwPe</t>
  </si>
  <si>
    <t>wnmve mnKvix Kvg Kw¤úDUvi Acv‡iUi</t>
  </si>
  <si>
    <t>`dv`vi</t>
  </si>
  <si>
    <t>gnjøv`vi</t>
  </si>
  <si>
    <t>cÖK‡íi LvZIqvix †iwRóvi</t>
  </si>
  <si>
    <t>Lv‡Zi bvg</t>
  </si>
  <si>
    <t>K…wl †mP</t>
  </si>
  <si>
    <t>‡fŠZAeKvVv‡gv</t>
  </si>
  <si>
    <t>wkÿv</t>
  </si>
  <si>
    <t>¯^v¯’¨</t>
  </si>
  <si>
    <t>‡hvMv‡hvM</t>
  </si>
  <si>
    <t>cvwb</t>
  </si>
  <si>
    <t>Ab¨vb¨</t>
  </si>
  <si>
    <t>cÖvK…wZK m¤ú`</t>
  </si>
  <si>
    <t>gvbe m¤ú`</t>
  </si>
  <si>
    <t>cqtwb®‹vkb</t>
  </si>
  <si>
    <t>µxov</t>
  </si>
  <si>
    <t>‡mŠi we`y¨t</t>
  </si>
  <si>
    <t>GjwRGmwc-2</t>
  </si>
  <si>
    <t>GwWwc</t>
  </si>
  <si>
    <t>1% fzwg n¯ÍvšÍi</t>
  </si>
  <si>
    <t>ivR¯^/Dc‡Rjv</t>
  </si>
  <si>
    <t>KvweLv</t>
  </si>
  <si>
    <t>KvweUv</t>
  </si>
  <si>
    <t>AwZ`wi`ª</t>
  </si>
  <si>
    <t>bbI‡q‡RR</t>
  </si>
  <si>
    <t>`y‡hv©M ‡jvb</t>
  </si>
  <si>
    <t>-</t>
  </si>
  <si>
    <t>‡Rjv cwil`</t>
  </si>
  <si>
    <t>‡eZb fvZv</t>
  </si>
  <si>
    <t>eq¯‹fvZv</t>
  </si>
  <si>
    <t>A_© ermi- 2018-2019</t>
  </si>
  <si>
    <r>
      <t xml:space="preserve"> </t>
    </r>
    <r>
      <rPr>
        <b/>
        <sz val="14"/>
        <color theme="0"/>
        <rFont val="SutonnyMJ"/>
      </rPr>
      <t xml:space="preserve">†gvU cÖvwß ( Dbœqb wnmve ) </t>
    </r>
  </si>
  <si>
    <t>K. †Uwj‡dvb /‡gvevBj wej</t>
  </si>
  <si>
    <t>K. ‡Pqvig¨vb I</t>
  </si>
  <si>
    <t xml:space="preserve">V. WvUv Gw›Uª Acv‡iUi </t>
  </si>
  <si>
    <t>cvwb Dbœqb †evW©</t>
  </si>
  <si>
    <t>b¨vh¨ g~‡j¨ Lv`¨ mieivn</t>
  </si>
  <si>
    <t>2| mvgvwRK wbivcËv/ÿz`ª I KzwVi wkí</t>
  </si>
  <si>
    <t>¯’vei m¤úwË n¯ÍvšÍi Ki 1%</t>
  </si>
  <si>
    <t xml:space="preserve">BgviZ bKkv Aby‡gv`b Ki </t>
  </si>
  <si>
    <t>e¨emv wfwËi Dci Ki</t>
  </si>
  <si>
    <t xml:space="preserve">weevn wd </t>
  </si>
  <si>
    <t xml:space="preserve">wR Avi </t>
  </si>
  <si>
    <t xml:space="preserve">17| cjx Dbœqb I mgevq </t>
  </si>
  <si>
    <r>
      <t>14|</t>
    </r>
    <r>
      <rPr>
        <b/>
        <sz val="14"/>
        <color theme="1"/>
        <rFont val="SutonnyMJ"/>
      </rPr>
      <t>cÖvwZôvwbK mnvqZv I wewea</t>
    </r>
  </si>
  <si>
    <t>c~e©eZ©x erm‡ii cÖK…Z ev‡RU                  2017-2018</t>
  </si>
  <si>
    <t>PjwZ erm‡ii ev‡RU ev ms‡kvwaZ ev‡RU          2018-2019</t>
  </si>
  <si>
    <t>cieZ©x erm‡ii ev‡RU               2019-2020</t>
  </si>
  <si>
    <t>‡Phvig¨v‡bi mম্মাbx fvZv</t>
  </si>
  <si>
    <t>m`m¨‡`i mম্মাbx fvZv</t>
  </si>
  <si>
    <t xml:space="preserve">c~e©eZ©x erm‡ii cÖK…Z
 ev‡RU 2017-2018
</t>
  </si>
  <si>
    <t>PjwZ erm‡ii ev‡RU ev ms‡kvwaZ ev‡RU             2018-2019</t>
  </si>
  <si>
    <t>cieZ©x erm‡ii ev‡RU        2019-2020</t>
  </si>
  <si>
    <t>c~e©eZ©x erm‡ii cÖK…Z ev‡RU   2017-2018</t>
  </si>
  <si>
    <t>PjwZ erm‡ii ev‡RU ev ms‡kvwaZ ev‡RU         2018-2019</t>
  </si>
  <si>
    <t>cieZ©x erm‡ii ev‡RU           2019-2020</t>
  </si>
  <si>
    <t>c~e©eZ©x erm‡ii cÖK…Z ev‡RU            2017-2018</t>
  </si>
  <si>
    <t>c~e©eZ©x erm‡ii cÖK…Z ev‡RU  2017-2018</t>
  </si>
  <si>
    <t>PjwZ erm‡ii ev‡RU ev ms‡kvwaZ ev‡RU 2018-2019</t>
  </si>
  <si>
    <t>cieZ©x erm‡ii ev‡RU          2019-2020</t>
  </si>
  <si>
    <t>1bs ‡jvKov BDwbqb cwil`</t>
  </si>
  <si>
    <t>Dc‡Rjvt-nweMÄ m`i,‡Rjvt-nweMÄ|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</si>
</sst>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utonnyMJ"/>
    </font>
    <font>
      <b/>
      <sz val="12"/>
      <color theme="1"/>
      <name val="SutonnyMJ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theme="1"/>
      <name val="SutonnyMJ"/>
    </font>
    <font>
      <sz val="16"/>
      <color theme="1"/>
      <name val="SutonnyMJ"/>
    </font>
    <font>
      <b/>
      <sz val="16"/>
      <color theme="1"/>
      <name val="SutonnyMJ"/>
    </font>
    <font>
      <b/>
      <sz val="11"/>
      <color theme="0"/>
      <name val="Calibri"/>
      <family val="2"/>
      <scheme val="minor"/>
    </font>
    <font>
      <b/>
      <sz val="16"/>
      <color theme="0"/>
      <name val="SutonnyMJ"/>
    </font>
    <font>
      <b/>
      <sz val="14"/>
      <name val="SutonnyMJ"/>
    </font>
    <font>
      <b/>
      <sz val="11"/>
      <color theme="0"/>
      <name val="SutonnyMJ"/>
    </font>
    <font>
      <b/>
      <sz val="14"/>
      <color indexed="8"/>
      <name val="SutonnyMJ"/>
    </font>
    <font>
      <sz val="14"/>
      <color theme="1"/>
      <name val="SutonnyMJ"/>
    </font>
    <font>
      <sz val="14"/>
      <name val="SutonnyMJ"/>
    </font>
    <font>
      <sz val="12"/>
      <color theme="1"/>
      <name val="SutonnyMJ"/>
    </font>
    <font>
      <sz val="12"/>
      <name val="SutonnyMJ"/>
    </font>
    <font>
      <sz val="11"/>
      <name val="SutonnyMJ"/>
    </font>
    <font>
      <sz val="11"/>
      <name val="Arial"/>
      <family val="2"/>
    </font>
    <font>
      <sz val="11"/>
      <color rgb="FFFF0000"/>
      <name val="SutonnyMJ"/>
    </font>
    <font>
      <sz val="11"/>
      <color theme="3"/>
      <name val="SutonnyMJ"/>
    </font>
    <font>
      <sz val="11"/>
      <color theme="0"/>
      <name val="Calibri"/>
      <family val="2"/>
      <scheme val="minor"/>
    </font>
    <font>
      <b/>
      <sz val="14"/>
      <color theme="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1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9" fillId="2" borderId="5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0" fillId="2" borderId="5" xfId="6" applyFont="1" applyAlignment="1">
      <alignment horizontal="center"/>
    </xf>
    <xf numFmtId="0" fontId="10" fillId="2" borderId="5" xfId="6" applyFont="1" applyAlignment="1">
      <alignment vertical="top" wrapText="1"/>
    </xf>
    <xf numFmtId="0" fontId="10" fillId="2" borderId="5" xfId="6" applyFont="1" applyAlignment="1">
      <alignment horizontal="center" vertical="top" wrapText="1"/>
    </xf>
    <xf numFmtId="0" fontId="10" fillId="2" borderId="5" xfId="6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3" fontId="7" fillId="0" borderId="3" xfId="7" applyFont="1" applyFill="1" applyBorder="1" applyAlignment="1">
      <alignment horizontal="center" vertical="center" wrapText="1"/>
    </xf>
    <xf numFmtId="43" fontId="8" fillId="0" borderId="1" xfId="7" applyFont="1" applyBorder="1" applyAlignment="1">
      <alignment horizontal="center" vertical="center" wrapText="1"/>
    </xf>
    <xf numFmtId="43" fontId="7" fillId="0" borderId="3" xfId="7" applyFont="1" applyBorder="1" applyAlignment="1">
      <alignment horizontal="center" vertical="center" wrapText="1"/>
    </xf>
    <xf numFmtId="43" fontId="7" fillId="0" borderId="1" xfId="7" applyFont="1" applyBorder="1" applyAlignment="1">
      <alignment horizontal="center" vertical="center" wrapText="1"/>
    </xf>
    <xf numFmtId="43" fontId="10" fillId="2" borderId="5" xfId="7" applyFont="1" applyFill="1" applyBorder="1" applyAlignment="1">
      <alignment horizontal="center" vertical="center" wrapText="1"/>
    </xf>
    <xf numFmtId="43" fontId="8" fillId="0" borderId="1" xfId="7" applyFont="1" applyBorder="1" applyAlignment="1">
      <alignment horizontal="center" vertical="top" wrapText="1"/>
    </xf>
    <xf numFmtId="43" fontId="7" fillId="0" borderId="3" xfId="7" applyNumberFormat="1" applyFont="1" applyBorder="1" applyAlignment="1">
      <alignment horizontal="center" vertical="top" wrapText="1"/>
    </xf>
    <xf numFmtId="43" fontId="8" fillId="0" borderId="1" xfId="7" applyNumberFormat="1" applyFont="1" applyBorder="1" applyAlignment="1">
      <alignment horizontal="center" vertical="center" wrapText="1"/>
    </xf>
    <xf numFmtId="43" fontId="8" fillId="0" borderId="1" xfId="7" applyNumberFormat="1" applyFont="1" applyBorder="1" applyAlignment="1">
      <alignment horizontal="center" vertical="top" wrapText="1"/>
    </xf>
    <xf numFmtId="43" fontId="7" fillId="0" borderId="3" xfId="7" applyNumberFormat="1" applyFont="1" applyFill="1" applyBorder="1" applyAlignment="1">
      <alignment horizontal="center" vertical="center" wrapText="1"/>
    </xf>
    <xf numFmtId="43" fontId="7" fillId="0" borderId="1" xfId="7" applyNumberFormat="1" applyFont="1" applyBorder="1" applyAlignment="1">
      <alignment horizontal="center" vertical="center" wrapText="1"/>
    </xf>
    <xf numFmtId="43" fontId="7" fillId="0" borderId="3" xfId="7" applyNumberFormat="1" applyFont="1" applyBorder="1" applyAlignment="1">
      <alignment horizontal="center" vertical="center" wrapText="1"/>
    </xf>
    <xf numFmtId="43" fontId="10" fillId="2" borderId="5" xfId="7" applyNumberFormat="1" applyFont="1" applyFill="1" applyBorder="1" applyAlignment="1">
      <alignment horizontal="center" vertical="center" wrapText="1"/>
    </xf>
    <xf numFmtId="43" fontId="8" fillId="0" borderId="3" xfId="7" applyFont="1" applyBorder="1" applyAlignment="1">
      <alignment horizontal="center" vertical="top" wrapText="1"/>
    </xf>
    <xf numFmtId="43" fontId="10" fillId="2" borderId="6" xfId="7" applyFont="1" applyFill="1" applyBorder="1" applyAlignment="1">
      <alignment horizontal="center" vertical="center" wrapText="1"/>
    </xf>
    <xf numFmtId="0" fontId="10" fillId="2" borderId="6" xfId="6" applyFont="1" applyBorder="1" applyAlignment="1">
      <alignment vertical="top" wrapText="1"/>
    </xf>
    <xf numFmtId="43" fontId="7" fillId="0" borderId="1" xfId="7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 wrapText="1"/>
    </xf>
    <xf numFmtId="0" fontId="8" fillId="3" borderId="1" xfId="0" applyFont="1" applyFill="1" applyBorder="1" applyAlignment="1">
      <alignment horizontal="justify" vertical="top"/>
    </xf>
    <xf numFmtId="0" fontId="8" fillId="0" borderId="1" xfId="0" applyFont="1" applyBorder="1" applyAlignment="1">
      <alignment vertical="top"/>
    </xf>
    <xf numFmtId="0" fontId="6" fillId="4" borderId="1" xfId="0" applyFont="1" applyFill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/>
    </xf>
    <xf numFmtId="0" fontId="12" fillId="2" borderId="5" xfId="6" applyFont="1" applyAlignment="1">
      <alignment horizontal="justify" vertical="top"/>
    </xf>
    <xf numFmtId="43" fontId="12" fillId="2" borderId="5" xfId="6" applyNumberFormat="1" applyFont="1" applyAlignment="1">
      <alignment horizontal="center" vertical="center" wrapText="1"/>
    </xf>
    <xf numFmtId="0" fontId="12" fillId="2" borderId="5" xfId="6" applyFont="1" applyAlignment="1">
      <alignment horizontal="justify" vertical="top" wrapText="1"/>
    </xf>
    <xf numFmtId="43" fontId="12" fillId="2" borderId="5" xfId="6" applyNumberFormat="1" applyFont="1"/>
    <xf numFmtId="0" fontId="11" fillId="3" borderId="1" xfId="0" applyFont="1" applyFill="1" applyBorder="1" applyProtection="1"/>
    <xf numFmtId="0" fontId="3" fillId="0" borderId="1" xfId="0" applyFont="1" applyBorder="1"/>
    <xf numFmtId="0" fontId="13" fillId="3" borderId="1" xfId="0" applyFont="1" applyFill="1" applyBorder="1" applyProtection="1"/>
    <xf numFmtId="0" fontId="3" fillId="0" borderId="1" xfId="0" applyFont="1" applyBorder="1" applyAlignment="1">
      <alignment vertical="top"/>
    </xf>
    <xf numFmtId="0" fontId="13" fillId="0" borderId="1" xfId="0" applyFont="1" applyBorder="1" applyProtection="1"/>
    <xf numFmtId="0" fontId="6" fillId="3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10" fillId="2" borderId="6" xfId="6" applyFont="1" applyBorder="1" applyAlignment="1">
      <alignment horizontal="center" vertical="top" wrapText="1"/>
    </xf>
    <xf numFmtId="43" fontId="10" fillId="2" borderId="6" xfId="7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top"/>
    </xf>
    <xf numFmtId="0" fontId="14" fillId="0" borderId="1" xfId="0" applyFont="1" applyBorder="1"/>
    <xf numFmtId="0" fontId="14" fillId="5" borderId="1" xfId="0" applyFont="1" applyFill="1" applyBorder="1" applyAlignment="1">
      <alignment horizontal="justify" vertical="top"/>
    </xf>
    <xf numFmtId="0" fontId="14" fillId="5" borderId="1" xfId="0" applyFont="1" applyFill="1" applyBorder="1" applyAlignment="1">
      <alignment horizontal="justify" vertical="top" wrapText="1"/>
    </xf>
    <xf numFmtId="0" fontId="14" fillId="3" borderId="4" xfId="0" applyFont="1" applyFill="1" applyBorder="1" applyAlignment="1">
      <alignment horizontal="left" vertical="top"/>
    </xf>
    <xf numFmtId="0" fontId="14" fillId="3" borderId="7" xfId="0" applyFont="1" applyFill="1" applyBorder="1" applyAlignment="1">
      <alignment horizontal="left" vertical="top"/>
    </xf>
    <xf numFmtId="0" fontId="14" fillId="3" borderId="3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justify" vertical="top" wrapText="1"/>
    </xf>
    <xf numFmtId="0" fontId="14" fillId="4" borderId="1" xfId="0" applyFont="1" applyFill="1" applyBorder="1" applyAlignment="1">
      <alignment horizontal="justify" vertical="top"/>
    </xf>
    <xf numFmtId="0" fontId="14" fillId="6" borderId="1" xfId="0" applyFont="1" applyFill="1" applyBorder="1" applyAlignment="1">
      <alignment horizontal="justify" vertical="top"/>
    </xf>
    <xf numFmtId="43" fontId="14" fillId="0" borderId="1" xfId="7" applyFont="1" applyBorder="1" applyAlignment="1">
      <alignment horizontal="center" vertical="top"/>
    </xf>
    <xf numFmtId="43" fontId="14" fillId="0" borderId="1" xfId="7" applyFont="1" applyBorder="1" applyAlignment="1">
      <alignment horizontal="center"/>
    </xf>
    <xf numFmtId="43" fontId="14" fillId="0" borderId="1" xfId="7" applyFont="1" applyFill="1" applyBorder="1" applyAlignment="1">
      <alignment horizontal="center" vertical="top"/>
    </xf>
    <xf numFmtId="43" fontId="7" fillId="0" borderId="1" xfId="7" applyFont="1" applyBorder="1"/>
    <xf numFmtId="43" fontId="7" fillId="0" borderId="1" xfId="7" applyFont="1" applyBorder="1" applyAlignment="1">
      <alignment horizontal="center" vertical="center"/>
    </xf>
    <xf numFmtId="43" fontId="7" fillId="0" borderId="0" xfId="0" applyNumberFormat="1" applyFont="1"/>
    <xf numFmtId="43" fontId="0" fillId="0" borderId="0" xfId="0" applyNumberFormat="1"/>
    <xf numFmtId="49" fontId="14" fillId="0" borderId="0" xfId="0" applyNumberFormat="1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justify" vertical="top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3" fontId="16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top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wrapText="1"/>
    </xf>
    <xf numFmtId="0" fontId="0" fillId="0" borderId="0" xfId="0" applyFont="1"/>
    <xf numFmtId="43" fontId="7" fillId="0" borderId="0" xfId="7" applyFont="1" applyBorder="1" applyAlignment="1">
      <alignment horizontal="center" vertical="center"/>
    </xf>
    <xf numFmtId="38" fontId="18" fillId="5" borderId="1" xfId="0" applyNumberFormat="1" applyFont="1" applyFill="1" applyBorder="1" applyAlignment="1">
      <alignment horizontal="center"/>
    </xf>
    <xf numFmtId="38" fontId="18" fillId="5" borderId="2" xfId="0" applyNumberFormat="1" applyFont="1" applyFill="1" applyBorder="1" applyAlignment="1">
      <alignment horizontal="center" vertical="center" wrapText="1"/>
    </xf>
    <xf numFmtId="38" fontId="18" fillId="5" borderId="8" xfId="0" applyNumberFormat="1" applyFont="1" applyFill="1" applyBorder="1" applyAlignment="1">
      <alignment horizontal="center" vertical="center"/>
    </xf>
    <xf numFmtId="38" fontId="18" fillId="5" borderId="8" xfId="0" applyNumberFormat="1" applyFont="1" applyFill="1" applyBorder="1" applyAlignment="1">
      <alignment horizontal="center" vertical="center" wrapText="1"/>
    </xf>
    <xf numFmtId="0" fontId="18" fillId="5" borderId="0" xfId="0" applyFont="1" applyFill="1"/>
    <xf numFmtId="38" fontId="19" fillId="5" borderId="9" xfId="0" applyNumberFormat="1" applyFont="1" applyFill="1" applyBorder="1" applyAlignment="1">
      <alignment horizontal="center" vertical="center"/>
    </xf>
    <xf numFmtId="38" fontId="18" fillId="5" borderId="9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/>
    <xf numFmtId="38" fontId="20" fillId="5" borderId="1" xfId="0" applyNumberFormat="1" applyFont="1" applyFill="1" applyBorder="1" applyAlignment="1">
      <alignment horizontal="center"/>
    </xf>
    <xf numFmtId="38" fontId="18" fillId="5" borderId="1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Alignment="1">
      <alignment horizontal="center"/>
    </xf>
    <xf numFmtId="38" fontId="20" fillId="5" borderId="1" xfId="7" applyNumberFormat="1" applyFont="1" applyFill="1" applyBorder="1" applyAlignment="1">
      <alignment horizontal="center"/>
    </xf>
    <xf numFmtId="38" fontId="20" fillId="5" borderId="8" xfId="0" applyNumberFormat="1" applyFont="1" applyFill="1" applyBorder="1" applyAlignment="1">
      <alignment horizontal="center"/>
    </xf>
    <xf numFmtId="164" fontId="20" fillId="5" borderId="8" xfId="7" applyNumberFormat="1" applyFont="1" applyFill="1" applyBorder="1" applyAlignment="1"/>
    <xf numFmtId="38" fontId="21" fillId="5" borderId="1" xfId="0" applyNumberFormat="1" applyFont="1" applyFill="1" applyBorder="1" applyAlignment="1">
      <alignment horizontal="center"/>
    </xf>
    <xf numFmtId="38" fontId="21" fillId="5" borderId="1" xfId="7" applyNumberFormat="1" applyFont="1" applyFill="1" applyBorder="1" applyAlignment="1">
      <alignment horizontal="center"/>
    </xf>
    <xf numFmtId="38" fontId="18" fillId="5" borderId="1" xfId="7" applyNumberFormat="1" applyFont="1" applyFill="1" applyBorder="1" applyAlignment="1">
      <alignment horizontal="center" vertical="center"/>
    </xf>
    <xf numFmtId="38" fontId="18" fillId="5" borderId="1" xfId="0" applyNumberFormat="1" applyFont="1" applyFill="1" applyBorder="1" applyAlignment="1">
      <alignment horizontal="center" wrapText="1"/>
    </xf>
    <xf numFmtId="43" fontId="12" fillId="2" borderId="10" xfId="6" applyNumberFormat="1" applyFont="1" applyBorder="1" applyAlignment="1">
      <alignment horizontal="center" vertical="center" wrapText="1"/>
    </xf>
    <xf numFmtId="43" fontId="12" fillId="2" borderId="11" xfId="6" applyNumberFormat="1" applyFont="1" applyBorder="1" applyAlignment="1">
      <alignment horizontal="center" vertical="center" wrapText="1"/>
    </xf>
    <xf numFmtId="43" fontId="12" fillId="2" borderId="11" xfId="6" applyNumberFormat="1" applyFont="1" applyBorder="1"/>
    <xf numFmtId="43" fontId="7" fillId="0" borderId="1" xfId="8" applyNumberFormat="1" applyFont="1" applyBorder="1" applyAlignment="1">
      <alignment horizontal="center" vertical="center" wrapText="1"/>
    </xf>
    <xf numFmtId="43" fontId="8" fillId="0" borderId="1" xfId="8" applyNumberFormat="1" applyFont="1" applyBorder="1" applyAlignment="1">
      <alignment horizontal="center" vertical="center" wrapText="1"/>
    </xf>
    <xf numFmtId="43" fontId="10" fillId="2" borderId="6" xfId="8" applyNumberFormat="1" applyFont="1" applyFill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/>
    </xf>
    <xf numFmtId="38" fontId="22" fillId="7" borderId="1" xfId="9" applyNumberFormat="1" applyBorder="1" applyAlignment="1">
      <alignment horizontal="center"/>
    </xf>
    <xf numFmtId="38" fontId="22" fillId="7" borderId="1" xfId="9" applyNumberFormat="1" applyBorder="1" applyAlignment="1">
      <alignment horizontal="center" vertical="center"/>
    </xf>
    <xf numFmtId="38" fontId="22" fillId="7" borderId="1" xfId="9" applyNumberFormat="1" applyBorder="1" applyAlignment="1">
      <alignment horizontal="center" wrapText="1"/>
    </xf>
    <xf numFmtId="38" fontId="2" fillId="7" borderId="1" xfId="9" applyNumberFormat="1" applyFont="1" applyBorder="1" applyAlignment="1">
      <alignment horizontal="center"/>
    </xf>
    <xf numFmtId="43" fontId="7" fillId="0" borderId="0" xfId="7" applyFont="1" applyFill="1" applyBorder="1" applyAlignment="1">
      <alignment horizontal="center" vertical="center" wrapText="1"/>
    </xf>
    <xf numFmtId="43" fontId="7" fillId="0" borderId="0" xfId="7" applyFont="1" applyBorder="1" applyAlignment="1">
      <alignment horizontal="center" vertical="center" wrapText="1"/>
    </xf>
    <xf numFmtId="43" fontId="8" fillId="0" borderId="0" xfId="7" applyFont="1" applyBorder="1" applyAlignment="1">
      <alignment horizontal="center" vertical="center" wrapText="1"/>
    </xf>
    <xf numFmtId="43" fontId="7" fillId="0" borderId="0" xfId="7" applyFont="1" applyBorder="1"/>
    <xf numFmtId="43" fontId="1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0" fillId="2" borderId="5" xfId="6" applyFont="1" applyAlignment="1">
      <alignment horizontal="center" wrapText="1"/>
    </xf>
    <xf numFmtId="0" fontId="14" fillId="3" borderId="4" xfId="0" applyFont="1" applyFill="1" applyBorder="1" applyAlignment="1">
      <alignment horizontal="justify" vertical="top"/>
    </xf>
    <xf numFmtId="0" fontId="14" fillId="3" borderId="7" xfId="0" applyFont="1" applyFill="1" applyBorder="1" applyAlignment="1">
      <alignment horizontal="justify" vertical="top"/>
    </xf>
    <xf numFmtId="0" fontId="14" fillId="3" borderId="3" xfId="0" applyFont="1" applyFill="1" applyBorder="1" applyAlignment="1">
      <alignment horizontal="justify" vertical="top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right"/>
    </xf>
    <xf numFmtId="38" fontId="17" fillId="5" borderId="0" xfId="0" applyNumberFormat="1" applyFont="1" applyFill="1" applyAlignment="1">
      <alignment horizontal="center"/>
    </xf>
    <xf numFmtId="38" fontId="18" fillId="5" borderId="2" xfId="0" applyNumberFormat="1" applyFont="1" applyFill="1" applyBorder="1" applyAlignment="1">
      <alignment horizontal="center" vertical="center" wrapText="1"/>
    </xf>
    <xf numFmtId="38" fontId="18" fillId="5" borderId="8" xfId="0" applyNumberFormat="1" applyFont="1" applyFill="1" applyBorder="1" applyAlignment="1">
      <alignment horizontal="center" vertical="center" wrapText="1"/>
    </xf>
    <xf numFmtId="38" fontId="18" fillId="5" borderId="9" xfId="0" applyNumberFormat="1" applyFont="1" applyFill="1" applyBorder="1" applyAlignment="1">
      <alignment horizontal="center" vertical="center" wrapText="1"/>
    </xf>
    <xf numFmtId="38" fontId="19" fillId="5" borderId="9" xfId="0" applyNumberFormat="1" applyFont="1" applyFill="1" applyBorder="1" applyAlignment="1">
      <alignment horizontal="center" vertical="center"/>
    </xf>
    <xf numFmtId="38" fontId="18" fillId="5" borderId="2" xfId="0" applyNumberFormat="1" applyFont="1" applyFill="1" applyBorder="1" applyAlignment="1">
      <alignment horizontal="center"/>
    </xf>
    <xf numFmtId="38" fontId="18" fillId="5" borderId="8" xfId="0" applyNumberFormat="1" applyFont="1" applyFill="1" applyBorder="1" applyAlignment="1">
      <alignment horizontal="center"/>
    </xf>
    <xf numFmtId="38" fontId="18" fillId="5" borderId="9" xfId="0" applyNumberFormat="1" applyFont="1" applyFill="1" applyBorder="1" applyAlignment="1">
      <alignment horizontal="center"/>
    </xf>
    <xf numFmtId="0" fontId="7" fillId="0" borderId="0" xfId="0" applyFont="1"/>
  </cellXfs>
  <cellStyles count="10">
    <cellStyle name="60% - Accent3" xfId="9" builtinId="40"/>
    <cellStyle name="Check Cell" xfId="6" builtinId="23"/>
    <cellStyle name="Comma" xfId="7" builtinId="3"/>
    <cellStyle name="Comma 2" xfId="3"/>
    <cellStyle name="Comma 3" xfId="4"/>
    <cellStyle name="Comma 4" xfId="2"/>
    <cellStyle name="Currency" xfId="8" builtinId="4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7938</xdr:rowOff>
    </xdr:from>
    <xdr:to>
      <xdr:col>5</xdr:col>
      <xdr:colOff>0</xdr:colOff>
      <xdr:row>2</xdr:row>
      <xdr:rowOff>222250</xdr:rowOff>
    </xdr:to>
    <xdr:sp macro="" textlink="">
      <xdr:nvSpPr>
        <xdr:cNvPr id="2" name="TextBox 1"/>
        <xdr:cNvSpPr txBox="1"/>
      </xdr:nvSpPr>
      <xdr:spPr>
        <a:xfrm>
          <a:off x="19050" y="7938"/>
          <a:ext cx="7058025" cy="9572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01 নং লোকড়া</a:t>
          </a:r>
          <a:r>
            <a:rPr lang="en-US" sz="1100" b="1" baseline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BDwbqb cwil` </a:t>
          </a: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Lmov  ev‡RU dig  KÕ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[ wewa 3 (2) `ªóe¨ ]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ev‡RU mvi-ms‡ÿc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152400</xdr:colOff>
      <xdr:row>2</xdr:row>
      <xdr:rowOff>123825</xdr:rowOff>
    </xdr:from>
    <xdr:to>
      <xdr:col>9</xdr:col>
      <xdr:colOff>198119</xdr:colOff>
      <xdr:row>2</xdr:row>
      <xdr:rowOff>169544</xdr:rowOff>
    </xdr:to>
    <xdr:sp macro="" textlink="">
      <xdr:nvSpPr>
        <xdr:cNvPr id="3" name="TextBox 2"/>
        <xdr:cNvSpPr txBox="1"/>
      </xdr:nvSpPr>
      <xdr:spPr>
        <a:xfrm>
          <a:off x="8162925" y="8667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22</xdr:row>
      <xdr:rowOff>150812</xdr:rowOff>
    </xdr:from>
    <xdr:to>
      <xdr:col>4</xdr:col>
      <xdr:colOff>889000</xdr:colOff>
      <xdr:row>25</xdr:row>
      <xdr:rowOff>166687</xdr:rowOff>
    </xdr:to>
    <xdr:sp macro="" textlink="">
      <xdr:nvSpPr>
        <xdr:cNvPr id="4" name="TextBox 3"/>
        <xdr:cNvSpPr txBox="1"/>
      </xdr:nvSpPr>
      <xdr:spPr>
        <a:xfrm flipV="1">
          <a:off x="0" y="9509125"/>
          <a:ext cx="5802313" cy="10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SutonnyMJ" pitchFamily="2" charset="0"/>
          </a:endParaRPr>
        </a:p>
        <a:p>
          <a:endParaRPr lang="en-US" sz="1100">
            <a:latin typeface="SutonnyMJ" pitchFamily="2" charset="0"/>
          </a:endParaRPr>
        </a:p>
        <a:p>
          <a:r>
            <a:rPr lang="en-US" sz="1100">
              <a:latin typeface="SutonnyMJ" pitchFamily="2" charset="0"/>
            </a:rPr>
            <a:t>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0</xdr:rowOff>
    </xdr:from>
    <xdr:to>
      <xdr:col>4</xdr:col>
      <xdr:colOff>0</xdr:colOff>
      <xdr:row>2</xdr:row>
      <xdr:rowOff>357187</xdr:rowOff>
    </xdr:to>
    <xdr:sp macro="" textlink="">
      <xdr:nvSpPr>
        <xdr:cNvPr id="2" name="TextBox 1"/>
        <xdr:cNvSpPr txBox="1"/>
      </xdr:nvSpPr>
      <xdr:spPr>
        <a:xfrm>
          <a:off x="15875" y="0"/>
          <a:ext cx="6185958" cy="1098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BDwbqb cwil` Lmov ev‡RU dig  LÕ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[ wewa 3 (2) Ges AvB‡bi PZz_© Zdwmj `ªóe¨ ]</a:t>
          </a:r>
        </a:p>
        <a:p>
          <a:pPr algn="ctr"/>
          <a:r>
            <a:rPr lang="en-US" sz="1100" b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3bs</a:t>
          </a:r>
          <a:r>
            <a:rPr lang="en-US" sz="1100" b="0" baseline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†ZNwiqv</a:t>
          </a:r>
          <a:r>
            <a:rPr lang="en-US" sz="110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BDwbqb cwil‡`i ev‡RU </a:t>
          </a: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A_© eQi  2018-2019 wLªt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Ask - 1 - ivR¯^ wnmve  </a:t>
          </a: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cÖvß Avq</a:t>
          </a:r>
          <a:endParaRPr lang="en-US" sz="1600" b="1">
            <a:solidFill>
              <a:schemeClr val="dk1"/>
            </a:solidFill>
            <a:effectLst/>
            <a:latin typeface="SutonnyMJ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152400</xdr:colOff>
      <xdr:row>2</xdr:row>
      <xdr:rowOff>123825</xdr:rowOff>
    </xdr:from>
    <xdr:to>
      <xdr:col>8</xdr:col>
      <xdr:colOff>198119</xdr:colOff>
      <xdr:row>2</xdr:row>
      <xdr:rowOff>169544</xdr:rowOff>
    </xdr:to>
    <xdr:sp macro="" textlink="">
      <xdr:nvSpPr>
        <xdr:cNvPr id="3" name="TextBox 2"/>
        <xdr:cNvSpPr txBox="1"/>
      </xdr:nvSpPr>
      <xdr:spPr>
        <a:xfrm>
          <a:off x="8162925" y="8667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7938</xdr:rowOff>
    </xdr:from>
    <xdr:to>
      <xdr:col>4</xdr:col>
      <xdr:colOff>19050</xdr:colOff>
      <xdr:row>2</xdr:row>
      <xdr:rowOff>222250</xdr:rowOff>
    </xdr:to>
    <xdr:sp macro="" textlink="">
      <xdr:nvSpPr>
        <xdr:cNvPr id="2" name="TextBox 1"/>
        <xdr:cNvSpPr txBox="1"/>
      </xdr:nvSpPr>
      <xdr:spPr>
        <a:xfrm>
          <a:off x="0" y="7938"/>
          <a:ext cx="6305550" cy="9572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3bs</a:t>
          </a:r>
          <a:r>
            <a:rPr lang="en-US" sz="1100" b="0" baseline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†ZNwiqv</a:t>
          </a:r>
          <a:r>
            <a:rPr lang="en-US" sz="110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BDwbqb cwil‡`i Lmov  ev‡RU </a:t>
          </a: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A_© eQi  2018-2019 wLªt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[ wewa 3 (2)  `ªóe¨ ]</a:t>
          </a:r>
        </a:p>
        <a:p>
          <a:pPr algn="ctr"/>
          <a:r>
            <a:rPr lang="en-US" sz="110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Ask - 1 - ivR¯^ wnmve  </a:t>
          </a: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e¨q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152400</xdr:colOff>
      <xdr:row>2</xdr:row>
      <xdr:rowOff>123825</xdr:rowOff>
    </xdr:from>
    <xdr:to>
      <xdr:col>8</xdr:col>
      <xdr:colOff>198119</xdr:colOff>
      <xdr:row>2</xdr:row>
      <xdr:rowOff>169544</xdr:rowOff>
    </xdr:to>
    <xdr:sp macro="" textlink="">
      <xdr:nvSpPr>
        <xdr:cNvPr id="3" name="TextBox 2"/>
        <xdr:cNvSpPr txBox="1"/>
      </xdr:nvSpPr>
      <xdr:spPr>
        <a:xfrm>
          <a:off x="9906000" y="8667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1238250</xdr:colOff>
      <xdr:row>1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1238250" y="42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39</xdr:row>
      <xdr:rowOff>66675</xdr:rowOff>
    </xdr:from>
    <xdr:ext cx="5905500" cy="264560"/>
    <xdr:sp macro="" textlink="">
      <xdr:nvSpPr>
        <xdr:cNvPr id="5" name="TextBox 4"/>
        <xdr:cNvSpPr txBox="1"/>
      </xdr:nvSpPr>
      <xdr:spPr>
        <a:xfrm>
          <a:off x="47625" y="9096375"/>
          <a:ext cx="5905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15875</xdr:colOff>
      <xdr:row>2</xdr:row>
      <xdr:rowOff>28575</xdr:rowOff>
    </xdr:to>
    <xdr:sp macro="" textlink="">
      <xdr:nvSpPr>
        <xdr:cNvPr id="2" name="TextBox 1"/>
        <xdr:cNvSpPr txBox="1"/>
      </xdr:nvSpPr>
      <xdr:spPr>
        <a:xfrm>
          <a:off x="0" y="0"/>
          <a:ext cx="624522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3bs</a:t>
          </a:r>
          <a:r>
            <a:rPr lang="en-US" sz="1100" b="1" baseline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লোকড়া </a:t>
          </a:r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BDwbqb cwil‡`i Lmov  ev‡RU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A_© eQi  2019-2020 wLªt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Ask - 2 - Dbœqb wnmve  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cÖvwß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152400</xdr:colOff>
      <xdr:row>2</xdr:row>
      <xdr:rowOff>123825</xdr:rowOff>
    </xdr:from>
    <xdr:to>
      <xdr:col>8</xdr:col>
      <xdr:colOff>198119</xdr:colOff>
      <xdr:row>2</xdr:row>
      <xdr:rowOff>169544</xdr:rowOff>
    </xdr:to>
    <xdr:sp macro="" textlink="">
      <xdr:nvSpPr>
        <xdr:cNvPr id="3" name="TextBox 2"/>
        <xdr:cNvSpPr txBox="1"/>
      </xdr:nvSpPr>
      <xdr:spPr>
        <a:xfrm>
          <a:off x="8162925" y="8667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15875</xdr:colOff>
      <xdr:row>2</xdr:row>
      <xdr:rowOff>214312</xdr:rowOff>
    </xdr:to>
    <xdr:sp macro="" textlink="">
      <xdr:nvSpPr>
        <xdr:cNvPr id="2" name="TextBox 1"/>
        <xdr:cNvSpPr txBox="1"/>
      </xdr:nvSpPr>
      <xdr:spPr>
        <a:xfrm>
          <a:off x="0" y="0"/>
          <a:ext cx="5368925" cy="9572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3bs</a:t>
          </a:r>
          <a:r>
            <a:rPr lang="en-US" sz="1100" b="1" baseline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†ZNwiqv</a:t>
          </a:r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BDwbqb cwil‡`i Lmov  ev‡RU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A_© eQi  2018-2019 wLªt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Ask - 2 - Dbœqb wnmve e¨q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152400</xdr:colOff>
      <xdr:row>2</xdr:row>
      <xdr:rowOff>123825</xdr:rowOff>
    </xdr:from>
    <xdr:to>
      <xdr:col>8</xdr:col>
      <xdr:colOff>198119</xdr:colOff>
      <xdr:row>2</xdr:row>
      <xdr:rowOff>169544</xdr:rowOff>
    </xdr:to>
    <xdr:sp macro="" textlink="">
      <xdr:nvSpPr>
        <xdr:cNvPr id="3" name="TextBox 2"/>
        <xdr:cNvSpPr txBox="1"/>
      </xdr:nvSpPr>
      <xdr:spPr>
        <a:xfrm>
          <a:off x="8553450" y="8667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-16-%20FINAL%20Budzet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BUDJET"/>
      <sheetName val="Accounts"/>
      <sheetName val="Note 1-2"/>
      <sheetName val="Sheet1"/>
      <sheetName val="Sheet3"/>
      <sheetName val="Note3-19"/>
      <sheetName val="Note 20"/>
      <sheetName val="Note 21"/>
      <sheetName val="Fixed as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5"/>
  <sheetViews>
    <sheetView showWhiteSpace="0" view="pageLayout" topLeftCell="A11" zoomScaleNormal="120" zoomScaleSheetLayoutView="98" workbookViewId="0">
      <selection activeCell="E18" sqref="E18"/>
    </sheetView>
  </sheetViews>
  <sheetFormatPr defaultColWidth="9.140625" defaultRowHeight="15" x14ac:dyDescent="0.25"/>
  <cols>
    <col min="2" max="2" width="24.7109375" customWidth="1"/>
    <col min="3" max="3" width="21" customWidth="1"/>
    <col min="4" max="4" width="22.5703125" customWidth="1"/>
    <col min="5" max="5" width="21.28515625" customWidth="1"/>
    <col min="6" max="7" width="13.7109375" customWidth="1"/>
  </cols>
  <sheetData>
    <row r="1" spans="1:7" ht="24" customHeight="1" x14ac:dyDescent="0.3">
      <c r="B1" s="2"/>
      <c r="C1" s="2"/>
      <c r="D1" s="2"/>
      <c r="E1" s="2"/>
      <c r="F1" s="2"/>
      <c r="G1" s="2"/>
    </row>
    <row r="2" spans="1:7" ht="34.5" customHeight="1" x14ac:dyDescent="0.3">
      <c r="B2" s="2"/>
      <c r="C2" s="2"/>
      <c r="D2" s="2"/>
      <c r="E2" s="2"/>
      <c r="F2" s="2"/>
      <c r="G2" s="2"/>
    </row>
    <row r="3" spans="1:7" ht="20.25" customHeight="1" x14ac:dyDescent="0.3">
      <c r="B3" s="2"/>
      <c r="C3" s="2"/>
      <c r="D3" s="2"/>
      <c r="E3" s="2"/>
      <c r="F3" s="2"/>
      <c r="G3" s="2"/>
    </row>
    <row r="4" spans="1:7" ht="57.75" customHeight="1" thickBot="1" x14ac:dyDescent="0.3">
      <c r="A4" s="125" t="s">
        <v>18</v>
      </c>
      <c r="B4" s="126"/>
      <c r="C4" s="4" t="s">
        <v>175</v>
      </c>
      <c r="D4" s="6" t="s">
        <v>176</v>
      </c>
      <c r="E4" s="5" t="s">
        <v>177</v>
      </c>
    </row>
    <row r="5" spans="1:7" ht="27" customHeight="1" thickTop="1" thickBot="1" x14ac:dyDescent="0.45">
      <c r="A5" s="10" t="s">
        <v>16</v>
      </c>
      <c r="B5" s="11" t="s">
        <v>1</v>
      </c>
      <c r="C5" s="12"/>
      <c r="D5" s="13"/>
      <c r="E5" s="12"/>
    </row>
    <row r="6" spans="1:7" ht="28.5" customHeight="1" thickTop="1" x14ac:dyDescent="0.25">
      <c r="A6" s="127"/>
      <c r="B6" s="7" t="s">
        <v>2</v>
      </c>
      <c r="C6" s="15">
        <f>'রাজস্ব আয়'!B28-'রাজস্ব আয়'!B23-'রাজস্ব আয়'!B24-'রাজস্ব আয়'!B25-'রাজস্ব আয়'!B26-'রাজস্ব আয়'!B27</f>
        <v>1011542</v>
      </c>
      <c r="D6" s="16">
        <f>'রাজস্ব আয়'!C28-'রাজস্ব আয়'!C23-'রাজস্ব আয়'!C24-'রাজস্ব আয়'!C25-'রাজস্ব আয়'!C26-'রাজস্ব আয়'!C27</f>
        <v>2203066</v>
      </c>
      <c r="E6" s="16">
        <f>'রাজস্ব আয়'!D28-'রাজস্ব আয়'!D23-'রাজস্ব আয়'!D24-'রাজস্ব আয়'!D25-'রাজস্ব আয়'!D26-'রাজস্ব আয়'!D27</f>
        <v>1718066</v>
      </c>
    </row>
    <row r="7" spans="1:7" ht="35.25" customHeight="1" x14ac:dyDescent="0.25">
      <c r="A7" s="127"/>
      <c r="B7" s="7" t="s">
        <v>3</v>
      </c>
      <c r="C7" s="17">
        <f>'রাজস্ব আয়'!B23+'রাজস্ব আয়'!B24+'রাজস্ব আয়'!B25+'রাজস্ব আয়'!B26+'রাজস্ব আয়'!B27</f>
        <v>1512980</v>
      </c>
      <c r="D7" s="16">
        <f>'রাজস্ব আয়'!C23+'রাজস্ব আয়'!C24+'রাজস্ব আয়'!C25+'রাজস্ব আয়'!C26+'রাজস্ব আয়'!C27</f>
        <v>2108580</v>
      </c>
      <c r="E7" s="16">
        <f>'রাজস্ব আয়'!D23+'রাজস্ব আয়'!D24+'রাজস্ব আয়'!D25+'রাজস্ব আয়'!D26+'রাজস্ব আয়'!D27</f>
        <v>2580250</v>
      </c>
    </row>
    <row r="8" spans="1:7" ht="30" customHeight="1" x14ac:dyDescent="0.25">
      <c r="A8" s="127"/>
      <c r="B8" s="7" t="s">
        <v>4</v>
      </c>
      <c r="C8" s="17">
        <f>SUM(C6:C7)</f>
        <v>2524522</v>
      </c>
      <c r="D8" s="16">
        <f>SUM(D6:D7)</f>
        <v>4311646</v>
      </c>
      <c r="E8" s="16">
        <f>SUM(E6:E7)</f>
        <v>4298316</v>
      </c>
    </row>
    <row r="9" spans="1:7" ht="32.25" customHeight="1" x14ac:dyDescent="0.25">
      <c r="A9" s="127"/>
      <c r="B9" s="7" t="s">
        <v>5</v>
      </c>
      <c r="C9" s="17">
        <f>'রাজস্ব ব্যয়'!B37</f>
        <v>1814718</v>
      </c>
      <c r="D9" s="18">
        <f>'রাজস্ব ব্যয়'!C39</f>
        <v>2952534</v>
      </c>
      <c r="E9" s="16">
        <f>'রাজস্ব ব্যয়'!D37</f>
        <v>3609629</v>
      </c>
    </row>
    <row r="10" spans="1:7" ht="30.75" customHeight="1" thickBot="1" x14ac:dyDescent="0.3">
      <c r="A10" s="127"/>
      <c r="B10" s="7" t="s">
        <v>6</v>
      </c>
      <c r="C10" s="17">
        <f>SUM(C8-C9)</f>
        <v>709804</v>
      </c>
      <c r="D10" s="16">
        <f>SUM(D8-D9)</f>
        <v>1359112</v>
      </c>
      <c r="E10" s="16">
        <f>SUM(E8-E9)</f>
        <v>688687</v>
      </c>
    </row>
    <row r="11" spans="1:7" ht="32.25" customHeight="1" thickTop="1" thickBot="1" x14ac:dyDescent="0.45">
      <c r="A11" s="10" t="s">
        <v>17</v>
      </c>
      <c r="B11" s="11" t="s">
        <v>7</v>
      </c>
      <c r="C11" s="19"/>
      <c r="D11" s="19"/>
      <c r="E11" s="19"/>
    </row>
    <row r="12" spans="1:7" ht="30" customHeight="1" thickTop="1" x14ac:dyDescent="0.25">
      <c r="A12" s="127"/>
      <c r="B12" s="7" t="s">
        <v>8</v>
      </c>
      <c r="C12" s="17">
        <f>'উন্নয়ন হিসাব প্রাপ্তি'!B33</f>
        <v>11326043</v>
      </c>
      <c r="D12" s="18">
        <f>'উন্নয়ন হিসাব প্রাপ্তি'!C33</f>
        <v>20067354</v>
      </c>
      <c r="E12" s="16">
        <f>'উন্নয়ন হিসাব প্রাপ্তি'!D33</f>
        <v>20785687</v>
      </c>
    </row>
    <row r="13" spans="1:7" ht="27" customHeight="1" x14ac:dyDescent="0.25">
      <c r="A13" s="127"/>
      <c r="B13" s="7" t="s">
        <v>9</v>
      </c>
      <c r="C13" s="17">
        <v>0</v>
      </c>
      <c r="D13" s="18">
        <v>0</v>
      </c>
      <c r="E13" s="16">
        <v>0</v>
      </c>
    </row>
    <row r="14" spans="1:7" ht="29.25" customHeight="1" x14ac:dyDescent="0.25">
      <c r="A14" s="127"/>
      <c r="B14" s="7" t="s">
        <v>10</v>
      </c>
      <c r="C14" s="17">
        <f>SUM(C12:C13)</f>
        <v>11326043</v>
      </c>
      <c r="D14" s="16">
        <f>SUM(D12:D13)</f>
        <v>20067354</v>
      </c>
      <c r="E14" s="16">
        <f>SUM(E12:E13)</f>
        <v>20785687</v>
      </c>
    </row>
    <row r="15" spans="1:7" ht="30.75" customHeight="1" x14ac:dyDescent="0.25">
      <c r="A15" s="127"/>
      <c r="B15" s="7" t="s">
        <v>11</v>
      </c>
      <c r="C15" s="15">
        <f>SUM(C10+C14)</f>
        <v>12035847</v>
      </c>
      <c r="D15" s="16">
        <f>SUM(D10+D14)</f>
        <v>21426466</v>
      </c>
      <c r="E15" s="16">
        <f>(E10+E14)</f>
        <v>21474374</v>
      </c>
    </row>
    <row r="16" spans="1:7" ht="26.25" customHeight="1" x14ac:dyDescent="0.25">
      <c r="A16" s="127"/>
      <c r="B16" s="7" t="s">
        <v>12</v>
      </c>
      <c r="C16" s="15">
        <f>'উন্নয়ন হিসাব ব্যয়'!B25</f>
        <v>12765018</v>
      </c>
      <c r="D16" s="18">
        <f>'উন্নয়ন হিসাব ব্যয়'!C25</f>
        <v>22343400</v>
      </c>
      <c r="E16" s="16">
        <f>'উন্নয়ন হিসাব ব্যয়'!D25</f>
        <v>22502000</v>
      </c>
    </row>
    <row r="17" spans="1:5" ht="26.25" customHeight="1" x14ac:dyDescent="0.25">
      <c r="A17" s="127"/>
      <c r="B17" s="7" t="s">
        <v>13</v>
      </c>
      <c r="C17" s="17">
        <f>SUM(C15-C16)</f>
        <v>-729171</v>
      </c>
      <c r="D17" s="18">
        <f>'উন্নয়ন হিসাব ব্যয়'!C26</f>
        <v>-2276046</v>
      </c>
      <c r="E17" s="16">
        <f>SUM(E15-E16)</f>
        <v>-1027626</v>
      </c>
    </row>
    <row r="18" spans="1:5" ht="25.5" customHeight="1" thickBot="1" x14ac:dyDescent="0.3">
      <c r="A18" s="127"/>
      <c r="B18" s="7" t="s">
        <v>14</v>
      </c>
      <c r="C18" s="15">
        <v>57011</v>
      </c>
      <c r="D18" s="16">
        <v>60358</v>
      </c>
      <c r="E18" s="18">
        <f>'উন্নয়ন হিসাব ব্যয়'!C26</f>
        <v>-2276046</v>
      </c>
    </row>
    <row r="19" spans="1:5" ht="30" customHeight="1" thickTop="1" thickBot="1" x14ac:dyDescent="0.3">
      <c r="A19" s="127"/>
      <c r="B19" s="11" t="s">
        <v>15</v>
      </c>
      <c r="C19" s="19">
        <f>SUM(C17:C18)</f>
        <v>-672160</v>
      </c>
      <c r="D19" s="19">
        <f>SUM(D17:D18)</f>
        <v>-2215688</v>
      </c>
      <c r="E19" s="19">
        <f>SUM(E17:E18)</f>
        <v>-3303672</v>
      </c>
    </row>
    <row r="20" spans="1:5" ht="27.75" customHeight="1" thickTop="1" x14ac:dyDescent="0.25"/>
    <row r="21" spans="1:5" ht="26.25" customHeight="1" x14ac:dyDescent="0.25"/>
    <row r="22" spans="1:5" ht="30" customHeight="1" x14ac:dyDescent="0.25"/>
    <row r="23" spans="1:5" ht="26.25" customHeight="1" x14ac:dyDescent="0.25"/>
    <row r="24" spans="1:5" ht="26.25" customHeight="1" x14ac:dyDescent="0.25"/>
    <row r="25" spans="1:5" ht="26.25" customHeight="1" x14ac:dyDescent="0.25"/>
    <row r="26" spans="1:5" ht="26.25" customHeight="1" x14ac:dyDescent="0.25"/>
    <row r="27" spans="1:5" ht="26.25" customHeight="1" x14ac:dyDescent="0.25"/>
    <row r="28" spans="1:5" ht="26.25" customHeight="1" x14ac:dyDescent="0.25"/>
    <row r="29" spans="1:5" ht="26.25" customHeight="1" x14ac:dyDescent="0.25"/>
    <row r="30" spans="1:5" ht="26.25" customHeight="1" x14ac:dyDescent="0.25"/>
    <row r="31" spans="1:5" ht="18.75" customHeight="1" x14ac:dyDescent="0.25"/>
    <row r="32" spans="1:5" ht="15" customHeight="1" x14ac:dyDescent="0.25"/>
    <row r="33" spans="3:5" ht="25.5" customHeight="1" x14ac:dyDescent="0.25"/>
    <row r="34" spans="3:5" ht="15" customHeight="1" x14ac:dyDescent="0.25"/>
    <row r="35" spans="3:5" ht="15" customHeight="1" x14ac:dyDescent="0.25"/>
    <row r="36" spans="3:5" ht="15" customHeight="1" x14ac:dyDescent="0.25"/>
    <row r="37" spans="3:5" ht="15" customHeight="1" x14ac:dyDescent="0.25"/>
    <row r="38" spans="3:5" ht="15" customHeight="1" x14ac:dyDescent="0.25"/>
    <row r="39" spans="3:5" ht="15" customHeight="1" x14ac:dyDescent="0.25"/>
    <row r="40" spans="3:5" ht="15" customHeight="1" x14ac:dyDescent="0.25"/>
    <row r="41" spans="3:5" ht="15" customHeight="1" x14ac:dyDescent="0.25"/>
    <row r="42" spans="3:5" ht="15" customHeight="1" x14ac:dyDescent="0.25"/>
    <row r="43" spans="3:5" ht="15" customHeight="1" x14ac:dyDescent="0.25"/>
    <row r="44" spans="3:5" ht="15" customHeight="1" x14ac:dyDescent="0.25"/>
    <row r="45" spans="3:5" ht="15" customHeight="1" x14ac:dyDescent="0.25"/>
    <row r="46" spans="3:5" ht="15" customHeight="1" x14ac:dyDescent="0.25"/>
    <row r="47" spans="3:5" ht="15" customHeight="1" x14ac:dyDescent="0.3">
      <c r="C47" s="1"/>
    </row>
    <row r="48" spans="3:5" ht="15" customHeight="1" x14ac:dyDescent="0.3">
      <c r="C48" s="1"/>
      <c r="D48" s="1"/>
      <c r="E48" s="3"/>
    </row>
    <row r="49" spans="2:7" ht="15" customHeight="1" x14ac:dyDescent="0.3">
      <c r="C49" s="1"/>
      <c r="D49" s="1"/>
      <c r="E49" s="1"/>
    </row>
    <row r="50" spans="2:7" ht="15" customHeight="1" x14ac:dyDescent="0.3">
      <c r="C50" s="1"/>
      <c r="D50" s="1"/>
      <c r="E50" s="1"/>
    </row>
    <row r="51" spans="2:7" ht="15" customHeight="1" x14ac:dyDescent="0.3">
      <c r="C51" s="1"/>
      <c r="D51" s="1"/>
      <c r="E51" s="1"/>
    </row>
    <row r="52" spans="2:7" ht="15" customHeight="1" x14ac:dyDescent="0.3">
      <c r="B52" s="1"/>
      <c r="C52" s="1"/>
      <c r="D52" s="1"/>
      <c r="E52" s="1"/>
    </row>
    <row r="53" spans="2:7" ht="15" customHeight="1" x14ac:dyDescent="0.3">
      <c r="B53" s="1"/>
      <c r="C53" s="1"/>
      <c r="D53" s="1"/>
      <c r="E53" s="1"/>
    </row>
    <row r="54" spans="2:7" ht="15" customHeight="1" x14ac:dyDescent="0.3">
      <c r="B54" s="1"/>
      <c r="C54" s="1"/>
      <c r="D54" s="1"/>
      <c r="E54" s="1"/>
    </row>
    <row r="55" spans="2:7" ht="15" customHeight="1" x14ac:dyDescent="0.3">
      <c r="B55" s="1"/>
      <c r="C55" s="1"/>
      <c r="D55" s="1"/>
      <c r="E55" s="1"/>
    </row>
    <row r="56" spans="2:7" ht="15" customHeight="1" x14ac:dyDescent="0.3">
      <c r="B56" s="1"/>
      <c r="C56" s="1"/>
      <c r="D56" s="1"/>
      <c r="E56" s="1"/>
    </row>
    <row r="57" spans="2:7" ht="15" customHeight="1" x14ac:dyDescent="0.3">
      <c r="B57" s="1"/>
      <c r="C57" s="1"/>
      <c r="D57" s="1"/>
      <c r="E57" s="1"/>
    </row>
    <row r="58" spans="2:7" ht="15" customHeight="1" x14ac:dyDescent="0.3">
      <c r="B58" s="1"/>
      <c r="C58" s="1"/>
      <c r="D58" s="1"/>
      <c r="E58" s="1"/>
    </row>
    <row r="59" spans="2:7" ht="15" customHeight="1" x14ac:dyDescent="0.3">
      <c r="B59" s="1"/>
      <c r="C59" s="1"/>
      <c r="D59" s="1"/>
      <c r="E59" s="1"/>
    </row>
    <row r="60" spans="2:7" ht="30.75" customHeight="1" x14ac:dyDescent="0.3">
      <c r="B60" s="1"/>
      <c r="C60" s="1"/>
      <c r="D60" s="1"/>
      <c r="E60" s="1"/>
    </row>
    <row r="61" spans="2:7" ht="15.75" x14ac:dyDescent="0.3">
      <c r="C61" s="1"/>
      <c r="D61" s="1"/>
      <c r="E61" s="1"/>
    </row>
    <row r="62" spans="2:7" ht="15.75" x14ac:dyDescent="0.3">
      <c r="C62" s="1"/>
      <c r="D62" s="1"/>
      <c r="E62" s="1"/>
      <c r="F62" s="1"/>
      <c r="G62" s="1"/>
    </row>
    <row r="63" spans="2:7" ht="15.75" x14ac:dyDescent="0.3">
      <c r="C63" s="1"/>
      <c r="D63" s="1"/>
      <c r="E63" s="1"/>
      <c r="F63" s="1"/>
      <c r="G63" s="1"/>
    </row>
    <row r="64" spans="2:7" ht="15.75" x14ac:dyDescent="0.3">
      <c r="C64" s="1"/>
      <c r="D64" s="1"/>
      <c r="E64" s="1"/>
      <c r="F64" s="1"/>
      <c r="G64" s="1"/>
    </row>
    <row r="65" spans="2:7" ht="15.75" customHeight="1" x14ac:dyDescent="0.3">
      <c r="C65" s="1"/>
      <c r="D65" s="1"/>
      <c r="E65" s="1"/>
      <c r="F65" s="1"/>
      <c r="G65" s="1"/>
    </row>
    <row r="66" spans="2:7" ht="16.5" customHeight="1" x14ac:dyDescent="0.3">
      <c r="B66" s="1"/>
      <c r="C66" s="1"/>
      <c r="D66" s="1"/>
      <c r="E66" s="1"/>
      <c r="F66" s="1"/>
      <c r="G66" s="1"/>
    </row>
    <row r="67" spans="2:7" ht="15.75" x14ac:dyDescent="0.3">
      <c r="B67" s="1"/>
      <c r="C67" s="1"/>
      <c r="D67" s="1"/>
      <c r="E67" s="1"/>
      <c r="F67" s="1"/>
      <c r="G67" s="1"/>
    </row>
    <row r="68" spans="2:7" ht="15.75" x14ac:dyDescent="0.3">
      <c r="B68" s="1"/>
      <c r="C68" s="1"/>
      <c r="D68" s="1"/>
      <c r="E68" s="1"/>
      <c r="F68" s="1"/>
      <c r="G68" s="1"/>
    </row>
    <row r="69" spans="2:7" ht="15.75" x14ac:dyDescent="0.3">
      <c r="B69" s="1"/>
      <c r="C69" s="1"/>
      <c r="D69" s="1"/>
      <c r="E69" s="1"/>
      <c r="F69" s="1"/>
      <c r="G69" s="1"/>
    </row>
    <row r="70" spans="2:7" ht="15.75" x14ac:dyDescent="0.3">
      <c r="B70" s="1"/>
      <c r="C70" s="1"/>
      <c r="D70" s="1"/>
      <c r="E70" s="1"/>
      <c r="F70" s="1"/>
      <c r="G70" s="1"/>
    </row>
    <row r="71" spans="2:7" ht="15.75" x14ac:dyDescent="0.3">
      <c r="B71" s="1"/>
      <c r="D71" s="1"/>
      <c r="E71" s="1"/>
      <c r="F71" s="1"/>
      <c r="G71" s="1"/>
    </row>
    <row r="72" spans="2:7" ht="15.75" x14ac:dyDescent="0.3">
      <c r="B72" s="1"/>
      <c r="F72" s="1"/>
      <c r="G72" s="1"/>
    </row>
    <row r="73" spans="2:7" ht="15.75" x14ac:dyDescent="0.3">
      <c r="B73" s="1"/>
      <c r="F73" s="1"/>
      <c r="G73" s="1"/>
    </row>
    <row r="74" spans="2:7" ht="15.75" x14ac:dyDescent="0.3">
      <c r="B74" s="1"/>
      <c r="F74" s="1"/>
      <c r="G74" s="1"/>
    </row>
    <row r="75" spans="2:7" ht="15.75" x14ac:dyDescent="0.3">
      <c r="B75" s="1"/>
      <c r="F75" s="1"/>
      <c r="G75" s="1"/>
    </row>
    <row r="76" spans="2:7" ht="15.75" x14ac:dyDescent="0.3">
      <c r="F76" s="1"/>
      <c r="G76" s="1"/>
    </row>
    <row r="77" spans="2:7" ht="15.75" x14ac:dyDescent="0.3">
      <c r="F77" s="1"/>
      <c r="G77" s="1"/>
    </row>
    <row r="78" spans="2:7" ht="15.75" x14ac:dyDescent="0.3">
      <c r="F78" s="1"/>
      <c r="G78" s="1"/>
    </row>
    <row r="79" spans="2:7" ht="15.75" x14ac:dyDescent="0.3">
      <c r="F79" s="1"/>
      <c r="G79" s="1"/>
    </row>
    <row r="80" spans="2:7" ht="15.75" x14ac:dyDescent="0.3">
      <c r="F80" s="1"/>
      <c r="G80" s="1"/>
    </row>
    <row r="81" spans="6:7" ht="15.75" x14ac:dyDescent="0.3">
      <c r="F81" s="1"/>
      <c r="G81" s="1"/>
    </row>
    <row r="82" spans="6:7" ht="15.75" x14ac:dyDescent="0.3">
      <c r="F82" s="1"/>
      <c r="G82" s="1"/>
    </row>
    <row r="83" spans="6:7" ht="15.75" x14ac:dyDescent="0.3">
      <c r="F83" s="1"/>
      <c r="G83" s="1"/>
    </row>
    <row r="84" spans="6:7" ht="15.75" x14ac:dyDescent="0.3">
      <c r="F84" s="1"/>
      <c r="G84" s="1"/>
    </row>
    <row r="85" spans="6:7" ht="15.75" x14ac:dyDescent="0.3">
      <c r="F85" s="1"/>
      <c r="G85" s="1"/>
    </row>
  </sheetData>
  <mergeCells count="3">
    <mergeCell ref="A4:B4"/>
    <mergeCell ref="A6:A10"/>
    <mergeCell ref="A12:A19"/>
  </mergeCells>
  <pageMargins left="0.25" right="0.25" top="0.75" bottom="1.7083333333333333" header="0.3" footer="0.3"/>
  <pageSetup paperSize="9" orientation="portrait" r:id="rId1"/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94"/>
  <sheetViews>
    <sheetView view="pageLayout" topLeftCell="A18" zoomScale="90" zoomScaleNormal="120" zoomScaleSheetLayoutView="98" zoomScalePageLayoutView="90" workbookViewId="0">
      <selection activeCell="D29" sqref="D29"/>
    </sheetView>
  </sheetViews>
  <sheetFormatPr defaultRowHeight="15" x14ac:dyDescent="0.25"/>
  <cols>
    <col min="1" max="1" width="28.42578125" customWidth="1"/>
    <col min="2" max="3" width="19.42578125" customWidth="1"/>
    <col min="4" max="4" width="19.28515625" customWidth="1"/>
    <col min="5" max="6" width="13.7109375" customWidth="1"/>
  </cols>
  <sheetData>
    <row r="1" spans="1:6" ht="24" customHeight="1" x14ac:dyDescent="0.3">
      <c r="A1" s="2"/>
      <c r="B1" s="2"/>
      <c r="C1" s="2"/>
      <c r="D1" s="2"/>
      <c r="E1" s="2"/>
      <c r="F1" s="2"/>
    </row>
    <row r="2" spans="1:6" ht="34.5" customHeight="1" x14ac:dyDescent="0.3">
      <c r="A2" s="2"/>
      <c r="B2" s="2"/>
      <c r="C2" s="2"/>
      <c r="D2" s="2"/>
      <c r="E2" s="2"/>
      <c r="F2" s="2"/>
    </row>
    <row r="3" spans="1:6" ht="30.75" customHeight="1" thickBot="1" x14ac:dyDescent="0.35">
      <c r="A3" s="2"/>
      <c r="B3" s="2"/>
      <c r="C3" s="2"/>
      <c r="D3" s="2"/>
      <c r="E3" s="2"/>
      <c r="F3" s="2"/>
    </row>
    <row r="4" spans="1:6" ht="20.25" customHeight="1" thickTop="1" thickBot="1" x14ac:dyDescent="0.45">
      <c r="A4" s="128" t="s">
        <v>23</v>
      </c>
      <c r="B4" s="128"/>
      <c r="C4" s="128"/>
      <c r="D4" s="128"/>
      <c r="E4" s="2"/>
      <c r="F4" s="2"/>
    </row>
    <row r="5" spans="1:6" ht="68.25" customHeight="1" thickTop="1" x14ac:dyDescent="0.25">
      <c r="A5" s="4" t="s">
        <v>0</v>
      </c>
      <c r="B5" s="4" t="s">
        <v>170</v>
      </c>
      <c r="C5" s="6" t="s">
        <v>171</v>
      </c>
      <c r="D5" s="5" t="s">
        <v>172</v>
      </c>
    </row>
    <row r="6" spans="1:6" ht="19.5" customHeight="1" x14ac:dyDescent="0.25">
      <c r="A6" s="6">
        <v>1</v>
      </c>
      <c r="B6" s="4">
        <v>2</v>
      </c>
      <c r="C6" s="6">
        <v>3</v>
      </c>
      <c r="D6" s="5">
        <v>4</v>
      </c>
    </row>
    <row r="7" spans="1:6" ht="27" customHeight="1" x14ac:dyDescent="0.35">
      <c r="A7" s="44" t="s">
        <v>64</v>
      </c>
      <c r="B7" s="21"/>
      <c r="C7" s="22"/>
      <c r="D7" s="23"/>
    </row>
    <row r="8" spans="1:6" ht="24.75" customHeight="1" x14ac:dyDescent="0.4">
      <c r="A8" s="45" t="s">
        <v>65</v>
      </c>
      <c r="B8" s="25">
        <v>173600</v>
      </c>
      <c r="C8" s="111">
        <v>220000</v>
      </c>
      <c r="D8" s="152">
        <v>230000</v>
      </c>
    </row>
    <row r="9" spans="1:6" ht="23.25" customHeight="1" x14ac:dyDescent="0.3">
      <c r="A9" s="45" t="s">
        <v>66</v>
      </c>
      <c r="B9" s="25">
        <v>0</v>
      </c>
      <c r="C9" s="25">
        <v>286066</v>
      </c>
      <c r="D9" s="111">
        <f>SUM(C8+C9)</f>
        <v>506066</v>
      </c>
    </row>
    <row r="10" spans="1:6" ht="25.5" customHeight="1" x14ac:dyDescent="0.35">
      <c r="A10" s="84" t="s">
        <v>163</v>
      </c>
      <c r="B10" s="25">
        <v>546000</v>
      </c>
      <c r="C10" s="25">
        <v>1300000</v>
      </c>
      <c r="D10" s="111">
        <v>550000</v>
      </c>
    </row>
    <row r="11" spans="1:6" ht="22.5" customHeight="1" x14ac:dyDescent="0.3">
      <c r="A11" s="45" t="s">
        <v>67</v>
      </c>
      <c r="B11" s="25">
        <v>88000</v>
      </c>
      <c r="C11" s="25">
        <v>60000</v>
      </c>
      <c r="D11" s="111">
        <v>60000</v>
      </c>
    </row>
    <row r="12" spans="1:6" ht="35.25" customHeight="1" x14ac:dyDescent="0.35">
      <c r="A12" s="46" t="s">
        <v>68</v>
      </c>
    </row>
    <row r="13" spans="1:6" ht="21" customHeight="1" x14ac:dyDescent="0.25">
      <c r="A13" s="47" t="s">
        <v>165</v>
      </c>
      <c r="B13" s="26">
        <v>0</v>
      </c>
      <c r="C13" s="22">
        <v>15000</v>
      </c>
      <c r="D13" s="112">
        <v>15000</v>
      </c>
    </row>
    <row r="14" spans="1:6" ht="21.75" customHeight="1" x14ac:dyDescent="0.25">
      <c r="A14" s="47" t="s">
        <v>70</v>
      </c>
      <c r="B14" s="26">
        <v>55400</v>
      </c>
      <c r="C14" s="22">
        <v>50000</v>
      </c>
      <c r="D14" s="112">
        <v>65000</v>
      </c>
    </row>
    <row r="15" spans="1:6" ht="20.25" customHeight="1" x14ac:dyDescent="0.25">
      <c r="A15" s="47" t="s">
        <v>166</v>
      </c>
      <c r="B15" s="25">
        <v>0</v>
      </c>
      <c r="C15" s="22">
        <v>20000</v>
      </c>
      <c r="D15" s="111">
        <v>10000</v>
      </c>
    </row>
    <row r="16" spans="1:6" ht="21" customHeight="1" x14ac:dyDescent="0.35">
      <c r="A16" s="48" t="s">
        <v>71</v>
      </c>
      <c r="B16" s="22">
        <v>0</v>
      </c>
      <c r="C16" s="22">
        <v>50000</v>
      </c>
      <c r="D16" s="111">
        <v>70000</v>
      </c>
    </row>
    <row r="17" spans="1:4" ht="21" customHeight="1" x14ac:dyDescent="0.35">
      <c r="A17" s="48" t="s">
        <v>164</v>
      </c>
      <c r="B17" s="22">
        <v>0</v>
      </c>
      <c r="C17" s="22">
        <v>30000</v>
      </c>
      <c r="D17" s="111">
        <v>35000</v>
      </c>
    </row>
    <row r="18" spans="1:4" ht="24.75" customHeight="1" x14ac:dyDescent="0.35">
      <c r="A18" s="48" t="s">
        <v>72</v>
      </c>
      <c r="B18" s="25">
        <v>105452</v>
      </c>
      <c r="C18" s="22">
        <v>100000</v>
      </c>
      <c r="D18" s="111">
        <v>100000</v>
      </c>
    </row>
    <row r="19" spans="1:4" ht="21" customHeight="1" x14ac:dyDescent="0.25">
      <c r="A19" s="47" t="s">
        <v>73</v>
      </c>
      <c r="B19" s="25">
        <v>33090</v>
      </c>
      <c r="C19" s="22">
        <v>70000</v>
      </c>
      <c r="D19" s="111">
        <v>70000</v>
      </c>
    </row>
    <row r="20" spans="1:4" ht="21" customHeight="1" x14ac:dyDescent="0.25">
      <c r="A20" s="47" t="s">
        <v>74</v>
      </c>
      <c r="B20" s="25">
        <v>2000</v>
      </c>
      <c r="C20" s="22">
        <v>2000</v>
      </c>
      <c r="D20" s="111">
        <v>2000</v>
      </c>
    </row>
    <row r="21" spans="1:4" ht="24.75" customHeight="1" x14ac:dyDescent="0.25">
      <c r="A21" s="47" t="s">
        <v>75</v>
      </c>
      <c r="B21" s="22">
        <v>8000</v>
      </c>
      <c r="C21" s="22">
        <v>0</v>
      </c>
      <c r="D21" s="111">
        <v>5000</v>
      </c>
    </row>
    <row r="22" spans="1:4" ht="18.75" customHeight="1" x14ac:dyDescent="0.25">
      <c r="A22" s="49" t="s">
        <v>76</v>
      </c>
      <c r="B22" s="24"/>
      <c r="C22" s="22"/>
      <c r="D22" s="112"/>
    </row>
    <row r="23" spans="1:4" ht="22.5" customHeight="1" x14ac:dyDescent="0.25">
      <c r="A23" s="50" t="s">
        <v>173</v>
      </c>
      <c r="B23" s="25">
        <v>172400</v>
      </c>
      <c r="C23" s="22">
        <v>96000</v>
      </c>
      <c r="D23" s="111">
        <v>172400</v>
      </c>
    </row>
    <row r="24" spans="1:4" ht="24" customHeight="1" x14ac:dyDescent="0.25">
      <c r="A24" s="50" t="s">
        <v>174</v>
      </c>
      <c r="B24" s="25">
        <v>672000</v>
      </c>
      <c r="C24" s="22">
        <v>1344000</v>
      </c>
      <c r="D24" s="111">
        <v>1344000</v>
      </c>
    </row>
    <row r="25" spans="1:4" ht="25.5" customHeight="1" x14ac:dyDescent="0.25">
      <c r="A25" s="50" t="s">
        <v>77</v>
      </c>
      <c r="B25" s="22">
        <v>242980</v>
      </c>
      <c r="C25" s="22">
        <v>242980</v>
      </c>
      <c r="D25" s="111">
        <v>237750</v>
      </c>
    </row>
    <row r="26" spans="1:4" ht="24" customHeight="1" x14ac:dyDescent="0.25">
      <c r="A26" s="50" t="s">
        <v>78</v>
      </c>
      <c r="B26" s="25">
        <v>0</v>
      </c>
      <c r="C26" s="22">
        <v>0</v>
      </c>
      <c r="D26" s="111">
        <v>0</v>
      </c>
    </row>
    <row r="27" spans="1:4" ht="32.25" customHeight="1" x14ac:dyDescent="0.3">
      <c r="A27" s="45" t="s">
        <v>79</v>
      </c>
      <c r="B27" s="22">
        <v>425600</v>
      </c>
      <c r="C27" s="22">
        <v>425600</v>
      </c>
      <c r="D27" s="111">
        <v>826100</v>
      </c>
    </row>
    <row r="28" spans="1:4" ht="26.25" customHeight="1" thickBot="1" x14ac:dyDescent="0.3">
      <c r="A28" s="51" t="s">
        <v>19</v>
      </c>
      <c r="B28" s="52">
        <f>SUM(B8:B27)</f>
        <v>2524522</v>
      </c>
      <c r="C28" s="52">
        <f>SUM(C8:C27)</f>
        <v>4311646</v>
      </c>
      <c r="D28" s="113">
        <f>SUM(D8:D27)</f>
        <v>4298316</v>
      </c>
    </row>
    <row r="29" spans="1:4" ht="26.25" customHeight="1" thickTop="1" x14ac:dyDescent="0.25"/>
    <row r="30" spans="1:4" ht="26.25" customHeight="1" x14ac:dyDescent="0.25"/>
    <row r="31" spans="1:4" ht="26.25" customHeight="1" x14ac:dyDescent="0.25"/>
    <row r="32" spans="1:4" ht="26.25" customHeight="1" x14ac:dyDescent="0.25"/>
    <row r="33" ht="26.25" customHeight="1" x14ac:dyDescent="0.25"/>
    <row r="34" ht="26.25" customHeight="1" x14ac:dyDescent="0.25"/>
    <row r="35" ht="26.25" customHeight="1" x14ac:dyDescent="0.25"/>
    <row r="36" ht="26.25" customHeight="1" x14ac:dyDescent="0.25"/>
    <row r="37" ht="26.25" customHeight="1" x14ac:dyDescent="0.25"/>
    <row r="38" ht="26.25" customHeight="1" x14ac:dyDescent="0.25"/>
    <row r="39" ht="26.25" customHeight="1" x14ac:dyDescent="0.25"/>
    <row r="40" ht="19.5" customHeight="1" x14ac:dyDescent="0.25"/>
    <row r="41" ht="15" customHeight="1" x14ac:dyDescent="0.25"/>
    <row r="42" ht="25.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spans="1:4" ht="15" customHeight="1" x14ac:dyDescent="0.25"/>
    <row r="50" spans="1:4" ht="15" customHeight="1" x14ac:dyDescent="0.25"/>
    <row r="51" spans="1:4" ht="15" customHeight="1" x14ac:dyDescent="0.25"/>
    <row r="52" spans="1:4" ht="15" customHeight="1" x14ac:dyDescent="0.25"/>
    <row r="53" spans="1:4" ht="15" customHeight="1" x14ac:dyDescent="0.25"/>
    <row r="54" spans="1:4" ht="15" customHeight="1" x14ac:dyDescent="0.25"/>
    <row r="55" spans="1:4" ht="15" customHeight="1" x14ac:dyDescent="0.25"/>
    <row r="56" spans="1:4" ht="15" customHeight="1" x14ac:dyDescent="0.3">
      <c r="B56" s="1"/>
    </row>
    <row r="57" spans="1:4" ht="15" customHeight="1" x14ac:dyDescent="0.3">
      <c r="A57" s="1"/>
      <c r="B57" s="1"/>
      <c r="C57" s="1"/>
      <c r="D57" s="3"/>
    </row>
    <row r="58" spans="1:4" ht="15" customHeight="1" x14ac:dyDescent="0.3">
      <c r="A58" s="1"/>
      <c r="B58" s="1"/>
      <c r="C58" s="1"/>
      <c r="D58" s="1"/>
    </row>
    <row r="59" spans="1:4" ht="15" customHeight="1" x14ac:dyDescent="0.3">
      <c r="A59" s="1"/>
      <c r="B59" s="1"/>
      <c r="C59" s="1"/>
      <c r="D59" s="1"/>
    </row>
    <row r="60" spans="1:4" ht="15" customHeight="1" x14ac:dyDescent="0.3">
      <c r="A60" s="1"/>
      <c r="B60" s="1"/>
      <c r="C60" s="1"/>
      <c r="D60" s="1"/>
    </row>
    <row r="61" spans="1:4" ht="15" customHeight="1" x14ac:dyDescent="0.3">
      <c r="A61" s="1"/>
      <c r="B61" s="1"/>
      <c r="C61" s="1"/>
      <c r="D61" s="1"/>
    </row>
    <row r="62" spans="1:4" ht="15" customHeight="1" x14ac:dyDescent="0.3">
      <c r="A62" s="1"/>
      <c r="B62" s="1"/>
      <c r="C62" s="1"/>
      <c r="D62" s="1"/>
    </row>
    <row r="63" spans="1:4" ht="15" customHeight="1" x14ac:dyDescent="0.3">
      <c r="A63" s="1"/>
      <c r="B63" s="1"/>
      <c r="C63" s="1"/>
      <c r="D63" s="1"/>
    </row>
    <row r="64" spans="1:4" ht="15" customHeight="1" x14ac:dyDescent="0.3">
      <c r="A64" s="1"/>
      <c r="B64" s="1"/>
      <c r="C64" s="1"/>
      <c r="D64" s="1"/>
    </row>
    <row r="65" spans="1:6" ht="15" customHeight="1" x14ac:dyDescent="0.3">
      <c r="A65" s="1"/>
      <c r="B65" s="1"/>
      <c r="C65" s="1"/>
      <c r="D65" s="1"/>
    </row>
    <row r="66" spans="1:6" ht="15" customHeight="1" x14ac:dyDescent="0.3">
      <c r="B66" s="1"/>
      <c r="C66" s="1"/>
      <c r="D66" s="1"/>
    </row>
    <row r="67" spans="1:6" ht="15" customHeight="1" x14ac:dyDescent="0.3">
      <c r="B67" s="1"/>
      <c r="C67" s="1"/>
      <c r="D67" s="1"/>
    </row>
    <row r="68" spans="1:6" ht="15" customHeight="1" x14ac:dyDescent="0.3">
      <c r="B68" s="1"/>
      <c r="C68" s="1"/>
      <c r="D68" s="1"/>
    </row>
    <row r="69" spans="1:6" ht="30.75" customHeight="1" x14ac:dyDescent="0.3">
      <c r="B69" s="1"/>
      <c r="C69" s="1"/>
      <c r="D69" s="1"/>
    </row>
    <row r="70" spans="1:6" ht="15.75" x14ac:dyDescent="0.3">
      <c r="B70" s="1"/>
      <c r="C70" s="1"/>
      <c r="D70" s="1"/>
    </row>
    <row r="71" spans="1:6" ht="15.75" x14ac:dyDescent="0.3">
      <c r="A71" s="1"/>
      <c r="B71" s="1"/>
      <c r="C71" s="1"/>
      <c r="D71" s="1"/>
      <c r="E71" s="1"/>
      <c r="F71" s="1"/>
    </row>
    <row r="72" spans="1:6" ht="15.75" x14ac:dyDescent="0.3">
      <c r="A72" s="1"/>
      <c r="B72" s="1"/>
      <c r="C72" s="1"/>
      <c r="D72" s="1"/>
      <c r="E72" s="1"/>
      <c r="F72" s="1"/>
    </row>
    <row r="73" spans="1:6" ht="15.75" x14ac:dyDescent="0.3">
      <c r="A73" s="1"/>
      <c r="B73" s="1"/>
      <c r="C73" s="1"/>
      <c r="D73" s="1"/>
      <c r="E73" s="1"/>
      <c r="F73" s="1"/>
    </row>
    <row r="74" spans="1:6" ht="15.75" customHeight="1" x14ac:dyDescent="0.3">
      <c r="A74" s="1"/>
      <c r="B74" s="1"/>
      <c r="C74" s="1"/>
      <c r="D74" s="1"/>
      <c r="E74" s="1"/>
      <c r="F74" s="1"/>
    </row>
    <row r="75" spans="1:6" ht="16.5" customHeight="1" x14ac:dyDescent="0.3">
      <c r="A75" s="1"/>
      <c r="B75" s="1"/>
      <c r="C75" s="1"/>
      <c r="D75" s="1"/>
      <c r="E75" s="1"/>
      <c r="F75" s="1"/>
    </row>
    <row r="76" spans="1:6" ht="15.75" x14ac:dyDescent="0.3">
      <c r="A76" s="1"/>
      <c r="B76" s="1"/>
      <c r="C76" s="1"/>
      <c r="D76" s="1"/>
      <c r="E76" s="1"/>
      <c r="F76" s="1"/>
    </row>
    <row r="77" spans="1:6" ht="15.75" x14ac:dyDescent="0.3">
      <c r="A77" s="1"/>
      <c r="B77" s="1"/>
      <c r="C77" s="1"/>
      <c r="D77" s="1"/>
      <c r="E77" s="1"/>
      <c r="F77" s="1"/>
    </row>
    <row r="78" spans="1:6" ht="15.75" x14ac:dyDescent="0.3">
      <c r="A78" s="1"/>
      <c r="B78" s="1"/>
      <c r="C78" s="1"/>
      <c r="D78" s="1"/>
      <c r="E78" s="1"/>
      <c r="F78" s="1"/>
    </row>
    <row r="79" spans="1:6" ht="15.75" x14ac:dyDescent="0.3">
      <c r="A79" s="1"/>
      <c r="B79" s="1"/>
      <c r="C79" s="1"/>
      <c r="D79" s="1"/>
      <c r="E79" s="1"/>
      <c r="F79" s="1"/>
    </row>
    <row r="80" spans="1:6" ht="15.75" x14ac:dyDescent="0.3">
      <c r="A80" s="1"/>
      <c r="C80" s="1"/>
      <c r="D80" s="1"/>
      <c r="E80" s="1"/>
      <c r="F80" s="1"/>
    </row>
    <row r="81" spans="5:6" ht="15.75" x14ac:dyDescent="0.3">
      <c r="E81" s="1"/>
      <c r="F81" s="1"/>
    </row>
    <row r="82" spans="5:6" ht="15.75" x14ac:dyDescent="0.3">
      <c r="E82" s="1"/>
      <c r="F82" s="1"/>
    </row>
    <row r="83" spans="5:6" ht="15.75" x14ac:dyDescent="0.3">
      <c r="E83" s="1"/>
      <c r="F83" s="1"/>
    </row>
    <row r="84" spans="5:6" ht="15.75" x14ac:dyDescent="0.3">
      <c r="E84" s="1"/>
      <c r="F84" s="1"/>
    </row>
    <row r="85" spans="5:6" ht="15.75" x14ac:dyDescent="0.3">
      <c r="E85" s="1"/>
      <c r="F85" s="1"/>
    </row>
    <row r="86" spans="5:6" ht="15.75" x14ac:dyDescent="0.3">
      <c r="E86" s="1"/>
      <c r="F86" s="1"/>
    </row>
    <row r="87" spans="5:6" ht="15.75" x14ac:dyDescent="0.3">
      <c r="E87" s="1"/>
      <c r="F87" s="1"/>
    </row>
    <row r="88" spans="5:6" ht="15.75" x14ac:dyDescent="0.3">
      <c r="E88" s="1"/>
      <c r="F88" s="1"/>
    </row>
    <row r="89" spans="5:6" ht="15.75" x14ac:dyDescent="0.3">
      <c r="E89" s="1"/>
      <c r="F89" s="1"/>
    </row>
    <row r="90" spans="5:6" ht="15.75" x14ac:dyDescent="0.3">
      <c r="E90" s="1"/>
      <c r="F90" s="1"/>
    </row>
    <row r="91" spans="5:6" ht="15.75" x14ac:dyDescent="0.3">
      <c r="E91" s="1"/>
      <c r="F91" s="1"/>
    </row>
    <row r="92" spans="5:6" ht="15.75" x14ac:dyDescent="0.3">
      <c r="E92" s="1"/>
      <c r="F92" s="1"/>
    </row>
    <row r="93" spans="5:6" ht="15.75" x14ac:dyDescent="0.3">
      <c r="E93" s="1"/>
      <c r="F93" s="1"/>
    </row>
    <row r="94" spans="5:6" ht="15.75" x14ac:dyDescent="0.3">
      <c r="E94" s="1"/>
      <c r="F94" s="1"/>
    </row>
  </sheetData>
  <mergeCells count="1">
    <mergeCell ref="A4:D4"/>
  </mergeCells>
  <pageMargins left="0.7" right="0.7" top="0.20833333333333334" bottom="0.59895833333333337" header="0.3" footer="0.3"/>
  <pageSetup paperSize="9" orientation="portrait" r:id="rId1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95"/>
  <sheetViews>
    <sheetView view="pageLayout" zoomScaleNormal="120" zoomScaleSheetLayoutView="98" workbookViewId="0">
      <selection activeCell="F35" sqref="F1:F35"/>
    </sheetView>
  </sheetViews>
  <sheetFormatPr defaultRowHeight="15" x14ac:dyDescent="0.25"/>
  <cols>
    <col min="1" max="1" width="32.140625" customWidth="1"/>
    <col min="2" max="2" width="18.5703125" customWidth="1"/>
    <col min="3" max="3" width="19.42578125" customWidth="1"/>
    <col min="4" max="4" width="19.28515625" customWidth="1"/>
    <col min="5" max="6" width="13.7109375" customWidth="1"/>
  </cols>
  <sheetData>
    <row r="1" spans="1:6" ht="24" customHeight="1" x14ac:dyDescent="0.3">
      <c r="A1" s="2"/>
      <c r="B1" s="2"/>
      <c r="C1" s="2"/>
      <c r="D1" s="2"/>
      <c r="E1" s="2"/>
      <c r="F1" s="2"/>
    </row>
    <row r="2" spans="1:6" ht="34.5" customHeight="1" x14ac:dyDescent="0.3">
      <c r="A2" s="2"/>
      <c r="B2" s="2"/>
      <c r="C2" s="2"/>
      <c r="D2" s="2"/>
      <c r="E2" s="2"/>
      <c r="F2" s="2"/>
    </row>
    <row r="3" spans="1:6" ht="20.25" customHeight="1" thickBot="1" x14ac:dyDescent="0.35">
      <c r="A3" s="2"/>
      <c r="B3" s="2"/>
      <c r="C3" s="2"/>
      <c r="D3" s="2"/>
      <c r="E3" s="2"/>
      <c r="F3" s="2"/>
    </row>
    <row r="4" spans="1:6" ht="20.25" customHeight="1" thickTop="1" thickBot="1" x14ac:dyDescent="0.45">
      <c r="A4" s="128" t="s">
        <v>24</v>
      </c>
      <c r="B4" s="128"/>
      <c r="C4" s="128"/>
      <c r="D4" s="128"/>
      <c r="E4" s="2"/>
      <c r="F4" s="2"/>
    </row>
    <row r="5" spans="1:6" ht="50.25" customHeight="1" thickTop="1" x14ac:dyDescent="0.25">
      <c r="A5" s="4" t="s">
        <v>21</v>
      </c>
      <c r="B5" s="4" t="s">
        <v>178</v>
      </c>
      <c r="C5" s="6" t="s">
        <v>179</v>
      </c>
      <c r="D5" s="5" t="s">
        <v>180</v>
      </c>
    </row>
    <row r="6" spans="1:6" ht="17.25" customHeight="1" x14ac:dyDescent="0.25">
      <c r="A6" s="6">
        <v>1</v>
      </c>
      <c r="B6" s="4">
        <v>2</v>
      </c>
      <c r="C6" s="6">
        <v>3</v>
      </c>
      <c r="D6" s="5">
        <v>4</v>
      </c>
    </row>
    <row r="7" spans="1:6" ht="17.25" customHeight="1" x14ac:dyDescent="0.25">
      <c r="A7" s="129" t="s">
        <v>80</v>
      </c>
      <c r="B7" s="130"/>
      <c r="C7" s="130"/>
      <c r="D7" s="131"/>
    </row>
    <row r="8" spans="1:6" ht="18.75" customHeight="1" x14ac:dyDescent="0.25">
      <c r="A8" s="53" t="s">
        <v>158</v>
      </c>
      <c r="C8" s="63"/>
      <c r="D8" s="114"/>
    </row>
    <row r="9" spans="1:6" ht="21" customHeight="1" x14ac:dyDescent="0.25">
      <c r="A9" s="53" t="s">
        <v>81</v>
      </c>
      <c r="B9" s="63">
        <v>844400</v>
      </c>
      <c r="C9" s="63">
        <v>1436000</v>
      </c>
      <c r="D9" s="114">
        <v>1516400</v>
      </c>
    </row>
    <row r="10" spans="1:6" ht="17.25" customHeight="1" x14ac:dyDescent="0.35">
      <c r="A10" s="54" t="s">
        <v>82</v>
      </c>
      <c r="B10" s="64"/>
      <c r="C10" s="63"/>
      <c r="D10" s="114"/>
    </row>
    <row r="11" spans="1:6" ht="18" customHeight="1" x14ac:dyDescent="0.25">
      <c r="A11" s="53" t="s">
        <v>83</v>
      </c>
      <c r="B11" s="63">
        <v>242980</v>
      </c>
      <c r="C11" s="63">
        <v>242980</v>
      </c>
      <c r="D11" s="114">
        <v>255129</v>
      </c>
    </row>
    <row r="12" spans="1:6" ht="18.75" customHeight="1" x14ac:dyDescent="0.25">
      <c r="A12" s="53" t="s">
        <v>84</v>
      </c>
      <c r="B12" s="63">
        <v>0</v>
      </c>
      <c r="C12" s="63">
        <v>0</v>
      </c>
      <c r="D12" s="114">
        <v>0</v>
      </c>
    </row>
    <row r="13" spans="1:6" ht="18.75" customHeight="1" x14ac:dyDescent="0.25">
      <c r="A13" s="53" t="s">
        <v>85</v>
      </c>
      <c r="B13" s="63">
        <v>425600</v>
      </c>
      <c r="C13" s="63">
        <v>425600</v>
      </c>
      <c r="D13" s="114">
        <f>'রাজস্ব আয়'!D27</f>
        <v>826100</v>
      </c>
    </row>
    <row r="14" spans="1:6" ht="17.25" customHeight="1" x14ac:dyDescent="0.25">
      <c r="A14" s="53" t="s">
        <v>86</v>
      </c>
      <c r="B14" s="63">
        <v>0</v>
      </c>
      <c r="C14" s="63">
        <v>0</v>
      </c>
      <c r="D14" s="114">
        <v>0</v>
      </c>
    </row>
    <row r="15" spans="1:6" ht="18" customHeight="1" x14ac:dyDescent="0.25">
      <c r="A15" s="53" t="s">
        <v>87</v>
      </c>
      <c r="B15" s="63">
        <v>0</v>
      </c>
      <c r="C15" s="63">
        <v>50000</v>
      </c>
      <c r="D15" s="114">
        <v>50000</v>
      </c>
    </row>
    <row r="16" spans="1:6" ht="18.75" customHeight="1" x14ac:dyDescent="0.25">
      <c r="A16" s="53" t="s">
        <v>88</v>
      </c>
      <c r="B16" s="63">
        <v>0</v>
      </c>
      <c r="C16" s="63">
        <v>0</v>
      </c>
      <c r="D16" s="114">
        <v>0</v>
      </c>
    </row>
    <row r="17" spans="1:4" ht="18.75" customHeight="1" x14ac:dyDescent="0.25">
      <c r="A17" s="53" t="s">
        <v>89</v>
      </c>
      <c r="B17" s="63">
        <v>9600</v>
      </c>
      <c r="C17" s="63">
        <v>30000</v>
      </c>
      <c r="D17" s="114">
        <v>30000</v>
      </c>
    </row>
    <row r="18" spans="1:4" ht="18.75" customHeight="1" x14ac:dyDescent="0.25">
      <c r="A18" s="55" t="s">
        <v>90</v>
      </c>
      <c r="B18" s="65">
        <v>35653</v>
      </c>
      <c r="C18" s="65">
        <v>170000</v>
      </c>
      <c r="D18" s="114">
        <v>170000</v>
      </c>
    </row>
    <row r="19" spans="1:4" ht="16.5" customHeight="1" x14ac:dyDescent="0.25">
      <c r="A19" s="129" t="s">
        <v>91</v>
      </c>
      <c r="B19" s="130"/>
      <c r="C19" s="130"/>
      <c r="D19" s="131"/>
    </row>
    <row r="20" spans="1:4" ht="16.5" customHeight="1" x14ac:dyDescent="0.25">
      <c r="A20" s="53" t="s">
        <v>157</v>
      </c>
      <c r="B20" s="63">
        <v>5700</v>
      </c>
      <c r="C20" s="63">
        <v>15000</v>
      </c>
      <c r="D20" s="115">
        <v>15000</v>
      </c>
    </row>
    <row r="21" spans="1:4" ht="17.25" customHeight="1" x14ac:dyDescent="0.25">
      <c r="A21" s="53" t="s">
        <v>92</v>
      </c>
      <c r="B21" s="63">
        <v>9533</v>
      </c>
      <c r="C21" s="63">
        <v>48000</v>
      </c>
      <c r="D21" s="115">
        <v>48000</v>
      </c>
    </row>
    <row r="22" spans="1:4" ht="18" customHeight="1" x14ac:dyDescent="0.25">
      <c r="A22" s="53" t="s">
        <v>93</v>
      </c>
      <c r="B22" s="63">
        <v>0</v>
      </c>
      <c r="C22" s="63">
        <v>11000</v>
      </c>
      <c r="D22" s="115">
        <v>11000</v>
      </c>
    </row>
    <row r="23" spans="1:4" ht="18" customHeight="1" x14ac:dyDescent="0.25">
      <c r="A23" s="53" t="s">
        <v>94</v>
      </c>
      <c r="B23" s="63">
        <v>46675</v>
      </c>
      <c r="C23" s="63">
        <v>70000</v>
      </c>
      <c r="D23" s="115">
        <v>70000</v>
      </c>
    </row>
    <row r="24" spans="1:4" ht="16.5" customHeight="1" x14ac:dyDescent="0.25">
      <c r="A24" s="53" t="s">
        <v>95</v>
      </c>
      <c r="B24" s="63">
        <v>0</v>
      </c>
      <c r="C24" s="63">
        <v>36000</v>
      </c>
      <c r="D24" s="115">
        <v>36000</v>
      </c>
    </row>
    <row r="25" spans="1:4" ht="19.5" customHeight="1" x14ac:dyDescent="0.25">
      <c r="A25" s="53" t="s">
        <v>96</v>
      </c>
      <c r="B25" s="63">
        <v>28990</v>
      </c>
      <c r="C25" s="63">
        <v>35000</v>
      </c>
      <c r="D25" s="115">
        <v>35000</v>
      </c>
    </row>
    <row r="26" spans="1:4" ht="17.25" customHeight="1" x14ac:dyDescent="0.25">
      <c r="A26" s="53" t="s">
        <v>97</v>
      </c>
      <c r="B26" s="63">
        <v>0</v>
      </c>
      <c r="C26" s="63">
        <v>30000</v>
      </c>
      <c r="D26" s="115">
        <v>30000</v>
      </c>
    </row>
    <row r="27" spans="1:4" ht="17.25" customHeight="1" x14ac:dyDescent="0.25">
      <c r="A27" s="53" t="s">
        <v>98</v>
      </c>
      <c r="B27" s="63">
        <v>5000</v>
      </c>
      <c r="C27" s="63">
        <v>30000</v>
      </c>
      <c r="D27" s="115">
        <v>30000</v>
      </c>
    </row>
    <row r="28" spans="1:4" ht="20.25" customHeight="1" x14ac:dyDescent="0.25">
      <c r="A28" s="53" t="s">
        <v>99</v>
      </c>
      <c r="B28" s="63">
        <v>0</v>
      </c>
      <c r="C28" s="63">
        <v>10000</v>
      </c>
      <c r="D28" s="115">
        <v>10000</v>
      </c>
    </row>
    <row r="29" spans="1:4" ht="16.5" customHeight="1" x14ac:dyDescent="0.25">
      <c r="A29" s="53" t="s">
        <v>100</v>
      </c>
      <c r="B29" s="63">
        <v>110587</v>
      </c>
      <c r="C29" s="63">
        <v>30000</v>
      </c>
      <c r="D29" s="115">
        <v>30000</v>
      </c>
    </row>
    <row r="30" spans="1:4" ht="18" customHeight="1" x14ac:dyDescent="0.25">
      <c r="A30" s="53" t="s">
        <v>159</v>
      </c>
      <c r="B30" s="63">
        <v>20000</v>
      </c>
      <c r="C30" s="63">
        <v>63000</v>
      </c>
      <c r="D30" s="115">
        <v>100000</v>
      </c>
    </row>
    <row r="31" spans="1:4" ht="18" customHeight="1" x14ac:dyDescent="0.25">
      <c r="A31" s="56" t="s">
        <v>101</v>
      </c>
      <c r="B31" s="63">
        <v>0</v>
      </c>
      <c r="C31" s="63">
        <v>30000</v>
      </c>
      <c r="D31" s="115">
        <v>100000</v>
      </c>
    </row>
    <row r="32" spans="1:4" ht="18.75" customHeight="1" x14ac:dyDescent="0.25">
      <c r="A32" s="57" t="s">
        <v>102</v>
      </c>
      <c r="B32" s="58"/>
      <c r="C32" s="58"/>
      <c r="D32" s="59"/>
    </row>
    <row r="33" spans="1:4" ht="18.75" customHeight="1" x14ac:dyDescent="0.25">
      <c r="A33" s="60" t="s">
        <v>103</v>
      </c>
      <c r="B33" s="63"/>
      <c r="C33" s="63">
        <v>2000</v>
      </c>
      <c r="D33" s="114">
        <v>2000</v>
      </c>
    </row>
    <row r="34" spans="1:4" ht="18.75" customHeight="1" x14ac:dyDescent="0.25">
      <c r="A34" s="61" t="s">
        <v>104</v>
      </c>
      <c r="B34" s="63">
        <v>10000</v>
      </c>
      <c r="C34" s="63">
        <v>35000</v>
      </c>
      <c r="D34" s="114">
        <v>100000</v>
      </c>
    </row>
    <row r="35" spans="1:4" ht="18.75" customHeight="1" x14ac:dyDescent="0.25">
      <c r="A35" s="61" t="s">
        <v>105</v>
      </c>
      <c r="B35" s="63">
        <v>10000</v>
      </c>
      <c r="C35" s="63">
        <v>12000</v>
      </c>
      <c r="D35" s="114">
        <v>100000</v>
      </c>
    </row>
    <row r="36" spans="1:4" ht="18.75" customHeight="1" x14ac:dyDescent="0.25">
      <c r="A36" s="61" t="s">
        <v>106</v>
      </c>
      <c r="B36" s="63">
        <v>10000</v>
      </c>
      <c r="C36" s="63">
        <v>15000</v>
      </c>
      <c r="D36" s="114">
        <v>45000</v>
      </c>
    </row>
    <row r="37" spans="1:4" ht="18.75" customHeight="1" x14ac:dyDescent="0.25">
      <c r="A37" s="62" t="s">
        <v>107</v>
      </c>
      <c r="B37" s="63">
        <f>SUM(B9:B36)</f>
        <v>1814718</v>
      </c>
      <c r="C37" s="63">
        <f>SUM(C8:C36)</f>
        <v>2826580</v>
      </c>
      <c r="D37" s="124">
        <f>SUM(D8:D36)</f>
        <v>3609629</v>
      </c>
    </row>
    <row r="38" spans="1:4" ht="18.75" customHeight="1" thickBot="1" x14ac:dyDescent="0.3">
      <c r="A38" s="55" t="s">
        <v>108</v>
      </c>
      <c r="B38" s="63">
        <f>'রাজস্ব আয়'!B28-'রাজস্ব ব্যয়'!B37</f>
        <v>709804</v>
      </c>
      <c r="C38" s="63">
        <v>125954</v>
      </c>
      <c r="D38" s="114">
        <f>'রাজস্ব আয়'!D28-'রাজস্ব ব্যয়'!D37</f>
        <v>688687</v>
      </c>
    </row>
    <row r="39" spans="1:4" ht="18.75" customHeight="1" thickTop="1" thickBot="1" x14ac:dyDescent="0.3">
      <c r="A39" s="11" t="s">
        <v>20</v>
      </c>
      <c r="B39" s="27">
        <f>SUM(B37:B38)</f>
        <v>2524522</v>
      </c>
      <c r="C39" s="27">
        <f>SUM(C37:C38)</f>
        <v>2952534</v>
      </c>
      <c r="D39" s="52">
        <f>SUM(D37:D38)</f>
        <v>4298316</v>
      </c>
    </row>
    <row r="40" spans="1:4" ht="22.5" customHeight="1" thickTop="1" x14ac:dyDescent="0.25"/>
    <row r="41" spans="1:4" ht="15" customHeight="1" x14ac:dyDescent="0.25"/>
    <row r="42" spans="1:4" ht="15" customHeight="1" x14ac:dyDescent="0.25"/>
    <row r="43" spans="1:4" ht="25.5" customHeight="1" x14ac:dyDescent="0.25"/>
    <row r="44" spans="1:4" ht="15" customHeight="1" x14ac:dyDescent="0.25"/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spans="1:6" ht="15" customHeight="1" x14ac:dyDescent="0.25"/>
    <row r="66" spans="1:6" ht="15" customHeight="1" x14ac:dyDescent="0.25"/>
    <row r="67" spans="1:6" ht="15" customHeight="1" x14ac:dyDescent="0.3">
      <c r="B67" s="1"/>
    </row>
    <row r="68" spans="1:6" ht="15" customHeight="1" x14ac:dyDescent="0.3">
      <c r="A68" s="1"/>
      <c r="B68" s="1"/>
      <c r="C68" s="1"/>
      <c r="D68" s="3"/>
    </row>
    <row r="69" spans="1:6" ht="15" customHeight="1" x14ac:dyDescent="0.3">
      <c r="A69" s="1"/>
      <c r="B69" s="1"/>
      <c r="C69" s="1"/>
      <c r="D69" s="1"/>
    </row>
    <row r="70" spans="1:6" ht="30.75" customHeight="1" x14ac:dyDescent="0.3">
      <c r="A70" s="1"/>
      <c r="B70" s="1"/>
      <c r="C70" s="1"/>
      <c r="D70" s="1"/>
    </row>
    <row r="71" spans="1:6" ht="15.75" x14ac:dyDescent="0.3">
      <c r="A71" s="1"/>
      <c r="B71" s="1"/>
      <c r="C71" s="1"/>
      <c r="D71" s="1"/>
    </row>
    <row r="72" spans="1:6" ht="15.75" x14ac:dyDescent="0.3">
      <c r="A72" s="1"/>
      <c r="B72" s="1"/>
      <c r="C72" s="1"/>
      <c r="D72" s="1"/>
      <c r="E72" s="1"/>
      <c r="F72" s="1"/>
    </row>
    <row r="73" spans="1:6" ht="15.75" x14ac:dyDescent="0.3">
      <c r="A73" s="1"/>
      <c r="B73" s="1"/>
      <c r="C73" s="1"/>
      <c r="D73" s="1"/>
      <c r="E73" s="1"/>
      <c r="F73" s="1"/>
    </row>
    <row r="74" spans="1:6" ht="15.75" x14ac:dyDescent="0.3">
      <c r="A74" s="1"/>
      <c r="B74" s="1"/>
      <c r="C74" s="1"/>
      <c r="D74" s="1"/>
      <c r="E74" s="1"/>
      <c r="F74" s="1"/>
    </row>
    <row r="75" spans="1:6" ht="15.75" customHeight="1" x14ac:dyDescent="0.3">
      <c r="A75" s="1"/>
      <c r="B75" s="1"/>
      <c r="C75" s="1"/>
      <c r="D75" s="1"/>
      <c r="E75" s="1"/>
      <c r="F75" s="1"/>
    </row>
    <row r="76" spans="1:6" ht="16.5" customHeight="1" x14ac:dyDescent="0.3">
      <c r="A76" s="1"/>
      <c r="B76" s="1"/>
      <c r="C76" s="1"/>
      <c r="D76" s="1"/>
      <c r="E76" s="1"/>
      <c r="F76" s="1"/>
    </row>
    <row r="77" spans="1:6" ht="15.75" x14ac:dyDescent="0.3">
      <c r="B77" s="1"/>
      <c r="C77" s="1"/>
      <c r="D77" s="1"/>
      <c r="E77" s="1"/>
      <c r="F77" s="1"/>
    </row>
    <row r="78" spans="1:6" ht="15.75" x14ac:dyDescent="0.3">
      <c r="B78" s="1"/>
      <c r="C78" s="1"/>
      <c r="D78" s="1"/>
      <c r="E78" s="1"/>
      <c r="F78" s="1"/>
    </row>
    <row r="79" spans="1:6" ht="15.75" x14ac:dyDescent="0.3">
      <c r="B79" s="1"/>
      <c r="C79" s="1"/>
      <c r="D79" s="1"/>
      <c r="E79" s="1"/>
      <c r="F79" s="1"/>
    </row>
    <row r="80" spans="1:6" ht="15.75" x14ac:dyDescent="0.3">
      <c r="B80" s="1"/>
      <c r="C80" s="1"/>
      <c r="D80" s="1"/>
      <c r="E80" s="1"/>
      <c r="F80" s="1"/>
    </row>
    <row r="81" spans="1:6" ht="15.75" x14ac:dyDescent="0.3">
      <c r="B81" s="1"/>
      <c r="C81" s="1"/>
      <c r="D81" s="1"/>
      <c r="E81" s="1"/>
      <c r="F81" s="1"/>
    </row>
    <row r="82" spans="1:6" ht="15.75" x14ac:dyDescent="0.3">
      <c r="A82" s="1"/>
      <c r="B82" s="1"/>
      <c r="C82" s="1"/>
      <c r="D82" s="1"/>
      <c r="E82" s="1"/>
      <c r="F82" s="1"/>
    </row>
    <row r="83" spans="1:6" ht="15.75" x14ac:dyDescent="0.3">
      <c r="A83" s="1"/>
      <c r="B83" s="1"/>
      <c r="C83" s="1"/>
      <c r="D83" s="1"/>
      <c r="E83" s="1"/>
      <c r="F83" s="1"/>
    </row>
    <row r="84" spans="1:6" ht="15.75" x14ac:dyDescent="0.3">
      <c r="A84" s="1"/>
      <c r="B84" s="1"/>
      <c r="C84" s="1"/>
      <c r="D84" s="1"/>
      <c r="E84" s="1"/>
      <c r="F84" s="1"/>
    </row>
    <row r="85" spans="1:6" ht="15.75" x14ac:dyDescent="0.3">
      <c r="A85" s="1"/>
      <c r="B85" s="1"/>
      <c r="C85" s="1"/>
      <c r="D85" s="1"/>
      <c r="E85" s="1"/>
      <c r="F85" s="1"/>
    </row>
    <row r="86" spans="1:6" ht="15.75" x14ac:dyDescent="0.3">
      <c r="A86" s="1"/>
      <c r="B86" s="1"/>
      <c r="C86" s="1"/>
      <c r="D86" s="1"/>
      <c r="E86" s="1"/>
      <c r="F86" s="1"/>
    </row>
    <row r="87" spans="1:6" ht="15.75" x14ac:dyDescent="0.3">
      <c r="A87" s="1"/>
      <c r="B87" s="1"/>
      <c r="C87" s="1"/>
      <c r="D87" s="1"/>
      <c r="E87" s="1"/>
      <c r="F87" s="1"/>
    </row>
    <row r="88" spans="1:6" ht="15.75" x14ac:dyDescent="0.3">
      <c r="A88" s="1"/>
      <c r="B88" s="1"/>
      <c r="C88" s="1"/>
      <c r="D88" s="1"/>
      <c r="E88" s="1"/>
      <c r="F88" s="1"/>
    </row>
    <row r="89" spans="1:6" ht="15.75" x14ac:dyDescent="0.3">
      <c r="A89" s="1"/>
      <c r="B89" s="1"/>
      <c r="C89" s="1"/>
      <c r="D89" s="1"/>
      <c r="E89" s="1"/>
      <c r="F89" s="1"/>
    </row>
    <row r="90" spans="1:6" ht="15.75" x14ac:dyDescent="0.3">
      <c r="A90" s="1"/>
      <c r="B90" s="1"/>
      <c r="C90" s="1"/>
      <c r="D90" s="1"/>
      <c r="E90" s="1"/>
      <c r="F90" s="1"/>
    </row>
    <row r="91" spans="1:6" ht="15.75" x14ac:dyDescent="0.3">
      <c r="A91" s="1"/>
      <c r="C91" s="1"/>
      <c r="D91" s="1"/>
      <c r="E91" s="1"/>
      <c r="F91" s="1"/>
    </row>
    <row r="92" spans="1:6" ht="15.75" x14ac:dyDescent="0.3">
      <c r="E92" s="1"/>
      <c r="F92" s="1"/>
    </row>
    <row r="93" spans="1:6" ht="15.75" x14ac:dyDescent="0.3">
      <c r="E93" s="1"/>
      <c r="F93" s="1"/>
    </row>
    <row r="94" spans="1:6" ht="15.75" x14ac:dyDescent="0.3">
      <c r="E94" s="1"/>
      <c r="F94" s="1"/>
    </row>
    <row r="95" spans="1:6" ht="15.75" x14ac:dyDescent="0.3">
      <c r="E95" s="1"/>
      <c r="F95" s="1"/>
    </row>
  </sheetData>
  <mergeCells count="3">
    <mergeCell ref="A7:D7"/>
    <mergeCell ref="A19:D19"/>
    <mergeCell ref="A4:D4"/>
  </mergeCells>
  <pageMargins left="0.36458333333333331" right="0.7" top="0.53125" bottom="0.36458333333333331" header="0.3" footer="0.3"/>
  <pageSetup paperSize="9" orientation="portrait" r:id="rId1"/>
  <rowBreaks count="1" manualBreakCount="1">
    <brk id="7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90"/>
  <sheetViews>
    <sheetView showWhiteSpace="0" view="pageLayout" topLeftCell="A21" zoomScaleNormal="120" zoomScaleSheetLayoutView="98" workbookViewId="0">
      <selection activeCell="B25" sqref="B25"/>
    </sheetView>
  </sheetViews>
  <sheetFormatPr defaultRowHeight="15" x14ac:dyDescent="0.25"/>
  <cols>
    <col min="1" max="1" width="24" customWidth="1"/>
    <col min="2" max="2" width="21" customWidth="1"/>
    <col min="3" max="3" width="21.140625" customWidth="1"/>
    <col min="4" max="4" width="20.85546875" customWidth="1"/>
    <col min="5" max="5" width="21.140625" customWidth="1"/>
    <col min="6" max="6" width="22.140625" customWidth="1"/>
    <col min="7" max="7" width="23.140625" customWidth="1"/>
  </cols>
  <sheetData>
    <row r="1" spans="1:7" ht="24" customHeight="1" x14ac:dyDescent="0.3">
      <c r="A1" s="2"/>
      <c r="B1" s="2"/>
      <c r="C1" s="2"/>
      <c r="D1" s="2"/>
      <c r="E1" s="2"/>
      <c r="F1" s="2"/>
    </row>
    <row r="2" spans="1:7" ht="34.5" customHeight="1" x14ac:dyDescent="0.3">
      <c r="A2" s="2"/>
      <c r="B2" s="2"/>
      <c r="C2" s="2"/>
      <c r="D2" s="2"/>
      <c r="E2" s="2"/>
      <c r="F2" s="2"/>
    </row>
    <row r="3" spans="1:7" ht="1.5" customHeight="1" thickBot="1" x14ac:dyDescent="0.35">
      <c r="A3" s="2"/>
      <c r="B3" s="2"/>
      <c r="C3" s="2"/>
      <c r="D3" s="2"/>
      <c r="E3" s="2"/>
      <c r="F3" s="2"/>
    </row>
    <row r="4" spans="1:7" ht="20.25" customHeight="1" thickTop="1" thickBot="1" x14ac:dyDescent="0.45">
      <c r="A4" s="128" t="s">
        <v>23</v>
      </c>
      <c r="B4" s="128"/>
      <c r="C4" s="128"/>
      <c r="D4" s="128"/>
      <c r="E4" s="2"/>
      <c r="F4" s="2"/>
    </row>
    <row r="5" spans="1:7" ht="56.25" customHeight="1" thickTop="1" x14ac:dyDescent="0.25">
      <c r="A5" s="4" t="s">
        <v>0</v>
      </c>
      <c r="B5" s="4" t="s">
        <v>181</v>
      </c>
      <c r="C5" s="6" t="s">
        <v>179</v>
      </c>
      <c r="D5" s="5" t="s">
        <v>177</v>
      </c>
    </row>
    <row r="6" spans="1:7" ht="19.5" customHeight="1" x14ac:dyDescent="0.25">
      <c r="A6" s="6">
        <v>1</v>
      </c>
      <c r="B6" s="4">
        <v>2</v>
      </c>
      <c r="C6" s="6">
        <v>3</v>
      </c>
      <c r="D6" s="5">
        <v>4</v>
      </c>
    </row>
    <row r="7" spans="1:7" ht="21.75" customHeight="1" thickBot="1" x14ac:dyDescent="0.3">
      <c r="A7" s="36" t="s">
        <v>42</v>
      </c>
      <c r="B7" s="28"/>
      <c r="C7" s="16"/>
      <c r="D7" s="20"/>
    </row>
    <row r="8" spans="1:7" ht="17.25" thickTop="1" thickBot="1" x14ac:dyDescent="0.3">
      <c r="A8" s="40" t="s">
        <v>43</v>
      </c>
      <c r="B8" s="41"/>
      <c r="C8" s="41"/>
      <c r="D8" s="108"/>
    </row>
    <row r="9" spans="1:7" ht="21.75" customHeight="1" thickTop="1" x14ac:dyDescent="0.25">
      <c r="A9" s="37"/>
      <c r="B9" s="16"/>
      <c r="C9" s="16"/>
      <c r="D9" s="114"/>
    </row>
    <row r="10" spans="1:7" ht="19.5" customHeight="1" x14ac:dyDescent="0.25">
      <c r="A10" s="37" t="s">
        <v>44</v>
      </c>
      <c r="B10" s="16"/>
      <c r="C10" s="16"/>
      <c r="D10" s="114"/>
    </row>
    <row r="11" spans="1:7" ht="18.75" customHeight="1" x14ac:dyDescent="0.25">
      <c r="A11" s="37" t="s">
        <v>45</v>
      </c>
      <c r="B11" s="16">
        <v>308988</v>
      </c>
      <c r="C11" s="16">
        <v>700000</v>
      </c>
      <c r="D11" s="114">
        <v>700000</v>
      </c>
    </row>
    <row r="12" spans="1:7" ht="21" customHeight="1" x14ac:dyDescent="0.25">
      <c r="A12" s="37" t="s">
        <v>46</v>
      </c>
      <c r="B12" s="18">
        <v>3280000</v>
      </c>
      <c r="C12" s="16">
        <v>3300000</v>
      </c>
      <c r="D12" s="114">
        <v>3300000</v>
      </c>
      <c r="E12" s="120"/>
      <c r="F12" s="121"/>
      <c r="G12" s="122"/>
    </row>
    <row r="13" spans="1:7" ht="21.75" customHeight="1" x14ac:dyDescent="0.4">
      <c r="A13" s="37" t="s">
        <v>47</v>
      </c>
      <c r="B13" s="16">
        <v>725000</v>
      </c>
      <c r="C13" s="16">
        <v>900000</v>
      </c>
      <c r="D13" s="16">
        <v>900000</v>
      </c>
      <c r="E13" s="123"/>
      <c r="F13" s="123"/>
      <c r="G13" s="123"/>
    </row>
    <row r="14" spans="1:7" ht="21.75" customHeight="1" x14ac:dyDescent="0.4">
      <c r="A14" s="37" t="s">
        <v>48</v>
      </c>
      <c r="B14" s="16">
        <v>742500</v>
      </c>
      <c r="C14" s="16">
        <v>600000</v>
      </c>
      <c r="D14" s="16">
        <v>600000</v>
      </c>
      <c r="E14" s="68"/>
      <c r="F14" s="68"/>
      <c r="G14" s="68"/>
    </row>
    <row r="15" spans="1:7" ht="21.75" customHeight="1" thickBot="1" x14ac:dyDescent="0.3">
      <c r="A15" s="37" t="s">
        <v>49</v>
      </c>
      <c r="B15" s="18">
        <v>0</v>
      </c>
      <c r="C15" s="16">
        <v>200000</v>
      </c>
      <c r="D15" s="16">
        <v>200000</v>
      </c>
    </row>
    <row r="16" spans="1:7" ht="18" customHeight="1" thickTop="1" thickBot="1" x14ac:dyDescent="0.3">
      <c r="A16" s="42" t="s">
        <v>50</v>
      </c>
      <c r="B16" s="41"/>
      <c r="C16" s="41"/>
      <c r="D16" s="109"/>
    </row>
    <row r="17" spans="1:7" ht="33.75" customHeight="1" thickTop="1" x14ac:dyDescent="0.25">
      <c r="A17" s="38" t="s">
        <v>51</v>
      </c>
      <c r="B17" s="18">
        <v>457676</v>
      </c>
      <c r="C17" s="16">
        <v>1020000</v>
      </c>
      <c r="D17" s="115">
        <v>1020000</v>
      </c>
    </row>
    <row r="18" spans="1:7" ht="29.25" customHeight="1" x14ac:dyDescent="0.25">
      <c r="A18" s="38" t="s">
        <v>52</v>
      </c>
      <c r="B18" s="18">
        <v>1395103</v>
      </c>
      <c r="C18" s="16">
        <v>1100000</v>
      </c>
      <c r="D18" s="115">
        <v>1100000</v>
      </c>
    </row>
    <row r="19" spans="1:7" ht="21.75" x14ac:dyDescent="0.25">
      <c r="A19" s="38" t="s">
        <v>53</v>
      </c>
      <c r="B19" s="18">
        <v>741112</v>
      </c>
      <c r="C19" s="16">
        <v>800000</v>
      </c>
      <c r="D19" s="115">
        <v>800000</v>
      </c>
    </row>
    <row r="20" spans="1:7" ht="20.25" customHeight="1" x14ac:dyDescent="0.25">
      <c r="A20" s="38" t="s">
        <v>161</v>
      </c>
      <c r="B20" s="16">
        <v>0</v>
      </c>
      <c r="C20" s="16">
        <v>0</v>
      </c>
      <c r="D20" s="115">
        <v>0</v>
      </c>
    </row>
    <row r="21" spans="1:7" ht="21.75" customHeight="1" x14ac:dyDescent="0.25">
      <c r="A21" s="38" t="s">
        <v>54</v>
      </c>
      <c r="B21" s="18">
        <v>742500</v>
      </c>
      <c r="C21" s="16">
        <v>2432000</v>
      </c>
      <c r="D21" s="16">
        <v>2432000</v>
      </c>
    </row>
    <row r="22" spans="1:7" ht="25.5" customHeight="1" x14ac:dyDescent="0.4">
      <c r="A22" s="38" t="s">
        <v>55</v>
      </c>
      <c r="B22" s="66">
        <v>2223360</v>
      </c>
      <c r="C22" s="66">
        <v>2500000</v>
      </c>
      <c r="D22" s="115">
        <v>2500000</v>
      </c>
    </row>
    <row r="23" spans="1:7" ht="16.5" customHeight="1" thickBot="1" x14ac:dyDescent="0.45">
      <c r="A23" s="38" t="s">
        <v>167</v>
      </c>
      <c r="B23" s="66">
        <v>0</v>
      </c>
      <c r="C23" s="66">
        <v>75000</v>
      </c>
      <c r="D23" s="115">
        <v>75000</v>
      </c>
    </row>
    <row r="24" spans="1:7" ht="25.5" customHeight="1" thickTop="1" thickBot="1" x14ac:dyDescent="0.35">
      <c r="A24" s="42" t="s">
        <v>56</v>
      </c>
      <c r="B24" s="43"/>
      <c r="C24" s="43"/>
      <c r="D24" s="110"/>
    </row>
    <row r="25" spans="1:7" ht="25.5" customHeight="1" thickTop="1" x14ac:dyDescent="0.25">
      <c r="A25" s="38" t="s">
        <v>57</v>
      </c>
      <c r="B25" s="67">
        <v>0</v>
      </c>
      <c r="C25" s="67">
        <v>3294000</v>
      </c>
      <c r="D25" s="114">
        <v>3300000</v>
      </c>
    </row>
    <row r="26" spans="1:7" ht="25.5" customHeight="1" x14ac:dyDescent="0.25">
      <c r="A26" s="38" t="s">
        <v>58</v>
      </c>
      <c r="B26" s="67">
        <v>0</v>
      </c>
      <c r="C26" s="67">
        <v>960000</v>
      </c>
      <c r="D26" s="114">
        <v>1000000</v>
      </c>
    </row>
    <row r="27" spans="1:7" ht="25.5" customHeight="1" x14ac:dyDescent="0.25">
      <c r="A27" s="38" t="s">
        <v>59</v>
      </c>
      <c r="B27" s="67">
        <v>0</v>
      </c>
      <c r="C27" s="67">
        <v>734400</v>
      </c>
      <c r="D27" s="114">
        <v>750000</v>
      </c>
    </row>
    <row r="28" spans="1:7" ht="25.5" customHeight="1" x14ac:dyDescent="0.25">
      <c r="A28" s="38" t="s">
        <v>60</v>
      </c>
      <c r="B28" s="67">
        <v>0</v>
      </c>
      <c r="C28" s="67">
        <v>816000</v>
      </c>
      <c r="D28" s="114">
        <v>820000</v>
      </c>
    </row>
    <row r="29" spans="1:7" ht="25.5" customHeight="1" x14ac:dyDescent="0.25">
      <c r="A29" s="38" t="s">
        <v>61</v>
      </c>
      <c r="B29" s="67">
        <v>0</v>
      </c>
      <c r="C29" s="67">
        <v>10000</v>
      </c>
      <c r="D29" s="114">
        <v>50000</v>
      </c>
      <c r="E29" s="69"/>
      <c r="F29" s="69"/>
      <c r="G29" s="69"/>
    </row>
    <row r="30" spans="1:7" ht="25.5" customHeight="1" x14ac:dyDescent="0.25">
      <c r="A30" s="38" t="s">
        <v>160</v>
      </c>
      <c r="B30" s="67">
        <v>0</v>
      </c>
      <c r="C30" s="67">
        <v>500000</v>
      </c>
      <c r="D30" s="114">
        <v>550000</v>
      </c>
    </row>
    <row r="31" spans="1:7" ht="18.75" customHeight="1" x14ac:dyDescent="0.25">
      <c r="A31" s="39" t="s">
        <v>62</v>
      </c>
      <c r="B31" s="67">
        <v>0</v>
      </c>
      <c r="C31" s="67">
        <v>0</v>
      </c>
      <c r="D31" s="114">
        <v>0</v>
      </c>
    </row>
    <row r="32" spans="1:7" ht="25.5" customHeight="1" x14ac:dyDescent="0.25">
      <c r="A32" s="39" t="s">
        <v>63</v>
      </c>
      <c r="B32" s="67">
        <f>'রাজস্ব ব্যয়'!B38</f>
        <v>709804</v>
      </c>
      <c r="C32" s="67">
        <f>'রাজস্ব ব্যয়'!C38</f>
        <v>125954</v>
      </c>
      <c r="D32" s="114">
        <f>'রাজস্ব ব্যয়'!D38</f>
        <v>688687</v>
      </c>
    </row>
    <row r="33" spans="1:4" ht="30" customHeight="1" thickBot="1" x14ac:dyDescent="0.3">
      <c r="A33" s="30" t="s">
        <v>156</v>
      </c>
      <c r="B33" s="29">
        <f>SUM(B7:B32)</f>
        <v>11326043</v>
      </c>
      <c r="C33" s="29">
        <f>SUM(C7:C32)</f>
        <v>20067354</v>
      </c>
      <c r="D33" s="52">
        <f>SUM(D7:D32)</f>
        <v>20785687</v>
      </c>
    </row>
    <row r="34" spans="1:4" ht="27.75" customHeight="1" thickTop="1" x14ac:dyDescent="0.25"/>
    <row r="35" spans="1:4" ht="26.25" customHeight="1" x14ac:dyDescent="0.25"/>
    <row r="36" spans="1:4" ht="15" customHeight="1" x14ac:dyDescent="0.25"/>
    <row r="37" spans="1:4" ht="15" customHeight="1" x14ac:dyDescent="0.25"/>
    <row r="38" spans="1:4" ht="25.5" customHeight="1" x14ac:dyDescent="0.25"/>
    <row r="39" spans="1:4" ht="15" customHeight="1" x14ac:dyDescent="0.25"/>
    <row r="40" spans="1:4" ht="15" customHeight="1" x14ac:dyDescent="0.25"/>
    <row r="41" spans="1:4" ht="15" customHeight="1" x14ac:dyDescent="0.25"/>
    <row r="42" spans="1:4" ht="15" customHeight="1" x14ac:dyDescent="0.25"/>
    <row r="43" spans="1:4" ht="15" customHeight="1" x14ac:dyDescent="0.25"/>
    <row r="44" spans="1:4" ht="15" customHeight="1" x14ac:dyDescent="0.25"/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spans="1:4" ht="15" customHeight="1" x14ac:dyDescent="0.25"/>
    <row r="50" spans="1:4" ht="15" customHeight="1" x14ac:dyDescent="0.25"/>
    <row r="51" spans="1:4" ht="15" customHeight="1" x14ac:dyDescent="0.25"/>
    <row r="52" spans="1:4" ht="15" customHeight="1" x14ac:dyDescent="0.25"/>
    <row r="53" spans="1:4" ht="15" customHeight="1" x14ac:dyDescent="0.25"/>
    <row r="54" spans="1:4" ht="15" customHeight="1" x14ac:dyDescent="0.25"/>
    <row r="55" spans="1:4" ht="15" customHeight="1" x14ac:dyDescent="0.25"/>
    <row r="56" spans="1:4" ht="15" customHeight="1" x14ac:dyDescent="0.25"/>
    <row r="57" spans="1:4" ht="15" customHeight="1" x14ac:dyDescent="0.25"/>
    <row r="58" spans="1:4" ht="15" customHeight="1" x14ac:dyDescent="0.25"/>
    <row r="59" spans="1:4" ht="15" customHeight="1" x14ac:dyDescent="0.25"/>
    <row r="60" spans="1:4" ht="15" customHeight="1" x14ac:dyDescent="0.3">
      <c r="B60" s="1"/>
    </row>
    <row r="61" spans="1:4" ht="15" customHeight="1" x14ac:dyDescent="0.3">
      <c r="B61" s="1"/>
      <c r="C61" s="1"/>
      <c r="D61" s="3"/>
    </row>
    <row r="62" spans="1:4" ht="15" customHeight="1" x14ac:dyDescent="0.3">
      <c r="A62" s="1"/>
      <c r="B62" s="1"/>
      <c r="C62" s="1"/>
      <c r="D62" s="1"/>
    </row>
    <row r="63" spans="1:4" ht="15" customHeight="1" x14ac:dyDescent="0.3">
      <c r="A63" s="1"/>
      <c r="B63" s="1"/>
      <c r="C63" s="1"/>
      <c r="D63" s="1"/>
    </row>
    <row r="64" spans="1:4" ht="15" customHeight="1" x14ac:dyDescent="0.3">
      <c r="A64" s="1"/>
      <c r="B64" s="1"/>
      <c r="C64" s="1"/>
      <c r="D64" s="1"/>
    </row>
    <row r="65" spans="1:6" ht="30.75" customHeight="1" x14ac:dyDescent="0.3">
      <c r="A65" s="1"/>
      <c r="B65" s="1"/>
      <c r="C65" s="1"/>
      <c r="D65" s="1"/>
    </row>
    <row r="66" spans="1:6" ht="15.75" x14ac:dyDescent="0.3">
      <c r="A66" s="1"/>
      <c r="B66" s="1"/>
      <c r="C66" s="1"/>
      <c r="D66" s="1"/>
    </row>
    <row r="67" spans="1:6" ht="15.75" x14ac:dyDescent="0.3">
      <c r="A67" s="1"/>
      <c r="B67" s="1"/>
      <c r="C67" s="1"/>
      <c r="D67" s="1"/>
      <c r="E67" s="1"/>
      <c r="F67" s="1"/>
    </row>
    <row r="68" spans="1:6" ht="15.75" x14ac:dyDescent="0.3">
      <c r="A68" s="1"/>
      <c r="B68" s="1"/>
      <c r="C68" s="1"/>
      <c r="D68" s="1"/>
      <c r="E68" s="1"/>
      <c r="F68" s="1"/>
    </row>
    <row r="69" spans="1:6" ht="15.75" x14ac:dyDescent="0.3">
      <c r="A69" s="1"/>
      <c r="B69" s="1"/>
      <c r="C69" s="1"/>
      <c r="D69" s="1"/>
      <c r="E69" s="1"/>
      <c r="F69" s="1"/>
    </row>
    <row r="70" spans="1:6" ht="15.75" customHeight="1" x14ac:dyDescent="0.3">
      <c r="A70" s="1"/>
      <c r="B70" s="1"/>
      <c r="C70" s="1"/>
      <c r="D70" s="1"/>
      <c r="E70" s="1"/>
      <c r="F70" s="1"/>
    </row>
    <row r="71" spans="1:6" ht="16.5" customHeight="1" x14ac:dyDescent="0.3">
      <c r="B71" s="1"/>
      <c r="C71" s="1"/>
      <c r="D71" s="1"/>
      <c r="E71" s="1"/>
      <c r="F71" s="1"/>
    </row>
    <row r="72" spans="1:6" ht="15.75" x14ac:dyDescent="0.3">
      <c r="B72" s="1"/>
      <c r="C72" s="1"/>
      <c r="D72" s="1"/>
      <c r="E72" s="1"/>
      <c r="F72" s="1"/>
    </row>
    <row r="73" spans="1:6" ht="15.75" x14ac:dyDescent="0.3">
      <c r="B73" s="1"/>
      <c r="C73" s="1"/>
      <c r="D73" s="1"/>
      <c r="E73" s="1"/>
      <c r="F73" s="1"/>
    </row>
    <row r="74" spans="1:6" ht="15.75" x14ac:dyDescent="0.3">
      <c r="B74" s="1"/>
      <c r="C74" s="1"/>
      <c r="D74" s="1"/>
      <c r="E74" s="1"/>
      <c r="F74" s="1"/>
    </row>
    <row r="75" spans="1:6" ht="15.75" x14ac:dyDescent="0.3">
      <c r="B75" s="1"/>
      <c r="C75" s="1"/>
      <c r="D75" s="1"/>
      <c r="E75" s="1"/>
      <c r="F75" s="1"/>
    </row>
    <row r="76" spans="1:6" ht="15.75" x14ac:dyDescent="0.3">
      <c r="A76" s="1"/>
      <c r="B76" s="1"/>
      <c r="C76" s="1"/>
      <c r="D76" s="1"/>
      <c r="E76" s="1"/>
      <c r="F76" s="1"/>
    </row>
    <row r="77" spans="1:6" ht="15.75" x14ac:dyDescent="0.3">
      <c r="A77" s="1"/>
      <c r="B77" s="1"/>
      <c r="C77" s="1"/>
      <c r="D77" s="1"/>
      <c r="E77" s="1"/>
      <c r="F77" s="1"/>
    </row>
    <row r="78" spans="1:6" ht="15.75" x14ac:dyDescent="0.3">
      <c r="A78" s="1"/>
      <c r="B78" s="1"/>
      <c r="C78" s="1"/>
      <c r="D78" s="1"/>
      <c r="E78" s="1"/>
      <c r="F78" s="1"/>
    </row>
    <row r="79" spans="1:6" ht="15.75" x14ac:dyDescent="0.3">
      <c r="A79" s="1"/>
      <c r="B79" s="1"/>
      <c r="C79" s="1"/>
      <c r="D79" s="1"/>
      <c r="E79" s="1"/>
      <c r="F79" s="1"/>
    </row>
    <row r="80" spans="1:6" ht="15.75" x14ac:dyDescent="0.3">
      <c r="A80" s="1"/>
      <c r="B80" s="1"/>
      <c r="C80" s="1"/>
      <c r="D80" s="1"/>
      <c r="E80" s="1"/>
      <c r="F80" s="1"/>
    </row>
    <row r="81" spans="1:6" ht="15.75" x14ac:dyDescent="0.3">
      <c r="A81" s="1"/>
      <c r="B81" s="1"/>
      <c r="C81" s="1"/>
      <c r="D81" s="1"/>
      <c r="E81" s="1"/>
      <c r="F81" s="1"/>
    </row>
    <row r="82" spans="1:6" ht="15.75" x14ac:dyDescent="0.3">
      <c r="A82" s="1"/>
      <c r="B82" s="1"/>
      <c r="C82" s="1"/>
      <c r="D82" s="1"/>
      <c r="E82" s="1"/>
      <c r="F82" s="1"/>
    </row>
    <row r="83" spans="1:6" ht="15.75" x14ac:dyDescent="0.3">
      <c r="A83" s="1"/>
      <c r="B83" s="1"/>
      <c r="C83" s="1"/>
      <c r="D83" s="1"/>
      <c r="E83" s="1"/>
      <c r="F83" s="1"/>
    </row>
    <row r="84" spans="1:6" ht="15.75" x14ac:dyDescent="0.3">
      <c r="A84" s="1"/>
      <c r="C84" s="1"/>
      <c r="D84" s="1"/>
      <c r="E84" s="1"/>
      <c r="F84" s="1"/>
    </row>
    <row r="85" spans="1:6" ht="15.75" x14ac:dyDescent="0.3">
      <c r="A85" s="1"/>
      <c r="E85" s="1"/>
      <c r="F85" s="1"/>
    </row>
    <row r="86" spans="1:6" ht="15.75" x14ac:dyDescent="0.3">
      <c r="E86" s="1"/>
      <c r="F86" s="1"/>
    </row>
    <row r="87" spans="1:6" ht="15.75" x14ac:dyDescent="0.3">
      <c r="E87" s="1"/>
      <c r="F87" s="1"/>
    </row>
    <row r="88" spans="1:6" ht="15.75" x14ac:dyDescent="0.3">
      <c r="E88" s="1"/>
      <c r="F88" s="1"/>
    </row>
    <row r="89" spans="1:6" ht="15.75" x14ac:dyDescent="0.3">
      <c r="E89" s="1"/>
      <c r="F89" s="1"/>
    </row>
    <row r="90" spans="1:6" ht="15.75" x14ac:dyDescent="0.3">
      <c r="E90" s="1"/>
      <c r="F90" s="1"/>
    </row>
  </sheetData>
  <mergeCells count="1">
    <mergeCell ref="A4:D4"/>
  </mergeCells>
  <pageMargins left="0.57291666666666663" right="0.7" top="0.46875" bottom="0.42708333333333331" header="0.3" footer="0.3"/>
  <pageSetup paperSize="9" orientation="portrait" r:id="rId1"/>
  <rowBreaks count="1" manualBreakCount="1">
    <brk id="6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WhiteSpace="0" view="pageLayout" topLeftCell="A14" zoomScaleNormal="120" zoomScaleSheetLayoutView="98" workbookViewId="0">
      <selection activeCell="D26" sqref="D26"/>
    </sheetView>
  </sheetViews>
  <sheetFormatPr defaultRowHeight="15" x14ac:dyDescent="0.25"/>
  <cols>
    <col min="1" max="1" width="30" customWidth="1"/>
    <col min="2" max="2" width="21.85546875" customWidth="1"/>
    <col min="3" max="3" width="21" customWidth="1"/>
    <col min="4" max="4" width="21.140625" customWidth="1"/>
    <col min="5" max="5" width="22.140625" customWidth="1"/>
    <col min="6" max="6" width="22.7109375" customWidth="1"/>
    <col min="7" max="7" width="20" customWidth="1"/>
  </cols>
  <sheetData>
    <row r="1" spans="1:7" ht="24" customHeight="1" x14ac:dyDescent="0.3">
      <c r="A1" s="2"/>
      <c r="B1" s="2"/>
      <c r="C1" s="2"/>
      <c r="D1" s="2"/>
      <c r="E1" s="2"/>
      <c r="F1" s="2"/>
    </row>
    <row r="2" spans="1:7" ht="34.5" customHeight="1" x14ac:dyDescent="0.3">
      <c r="A2" s="2"/>
      <c r="B2" s="2"/>
      <c r="C2" s="2"/>
      <c r="D2" s="2"/>
      <c r="E2" s="2"/>
      <c r="F2" s="2"/>
    </row>
    <row r="3" spans="1:7" ht="20.25" customHeight="1" thickBot="1" x14ac:dyDescent="0.35">
      <c r="A3" s="2"/>
      <c r="B3" s="2"/>
      <c r="C3" s="2"/>
      <c r="D3" s="2"/>
      <c r="E3" s="2"/>
      <c r="F3" s="2"/>
    </row>
    <row r="4" spans="1:7" ht="20.25" customHeight="1" thickTop="1" thickBot="1" x14ac:dyDescent="0.45">
      <c r="A4" s="128" t="s">
        <v>24</v>
      </c>
      <c r="B4" s="128"/>
      <c r="C4" s="128"/>
      <c r="D4" s="128"/>
      <c r="E4" s="2"/>
      <c r="F4" s="2"/>
    </row>
    <row r="5" spans="1:7" ht="69.75" customHeight="1" thickTop="1" x14ac:dyDescent="0.25">
      <c r="A5" s="8" t="s">
        <v>21</v>
      </c>
      <c r="B5" s="8" t="s">
        <v>182</v>
      </c>
      <c r="C5" s="14" t="s">
        <v>183</v>
      </c>
      <c r="D5" s="9" t="s">
        <v>184</v>
      </c>
    </row>
    <row r="6" spans="1:7" ht="19.5" customHeight="1" x14ac:dyDescent="0.25">
      <c r="A6" s="14">
        <v>1</v>
      </c>
      <c r="B6" s="8">
        <v>2</v>
      </c>
      <c r="C6" s="14">
        <v>3</v>
      </c>
      <c r="D6" s="9">
        <v>4</v>
      </c>
    </row>
    <row r="7" spans="1:7" ht="21.75" customHeight="1" x14ac:dyDescent="0.25">
      <c r="A7" s="32" t="s">
        <v>25</v>
      </c>
      <c r="B7" s="16">
        <v>350000</v>
      </c>
      <c r="C7" s="20">
        <v>370000</v>
      </c>
      <c r="D7" s="114">
        <v>370000</v>
      </c>
    </row>
    <row r="8" spans="1:7" ht="43.5" x14ac:dyDescent="0.25">
      <c r="A8" s="32" t="s">
        <v>162</v>
      </c>
      <c r="B8" s="18">
        <v>4469052</v>
      </c>
      <c r="C8" s="18">
        <v>4500000</v>
      </c>
      <c r="D8" s="114">
        <v>4500000</v>
      </c>
    </row>
    <row r="9" spans="1:7" ht="21.75" customHeight="1" x14ac:dyDescent="0.25">
      <c r="A9" s="32" t="s">
        <v>26</v>
      </c>
      <c r="B9" s="16">
        <v>0</v>
      </c>
      <c r="C9" s="16">
        <v>2600000</v>
      </c>
      <c r="D9" s="114">
        <v>2600000</v>
      </c>
    </row>
    <row r="10" spans="1:7" ht="19.5" customHeight="1" x14ac:dyDescent="0.25">
      <c r="A10" s="32" t="s">
        <v>27</v>
      </c>
      <c r="B10" s="16">
        <v>600196</v>
      </c>
      <c r="C10" s="16">
        <v>850000</v>
      </c>
      <c r="D10" s="114">
        <v>850000</v>
      </c>
    </row>
    <row r="11" spans="1:7" ht="18.75" customHeight="1" x14ac:dyDescent="0.25">
      <c r="A11" s="32" t="s">
        <v>28</v>
      </c>
      <c r="B11" s="16">
        <v>260000</v>
      </c>
      <c r="C11" s="16">
        <v>600000</v>
      </c>
      <c r="D11" s="114">
        <v>600000</v>
      </c>
    </row>
    <row r="12" spans="1:7" ht="21" customHeight="1" x14ac:dyDescent="0.25">
      <c r="A12" s="32" t="s">
        <v>29</v>
      </c>
      <c r="B12" s="18">
        <v>5820750</v>
      </c>
      <c r="C12" s="16">
        <v>4500000</v>
      </c>
      <c r="D12" s="114">
        <v>4500000</v>
      </c>
      <c r="E12" s="89"/>
      <c r="F12" s="89"/>
      <c r="G12" s="89"/>
    </row>
    <row r="13" spans="1:7" ht="21.75" customHeight="1" x14ac:dyDescent="0.25">
      <c r="A13" s="32" t="s">
        <v>30</v>
      </c>
      <c r="B13" s="16">
        <v>370020</v>
      </c>
      <c r="C13" s="16">
        <v>500000</v>
      </c>
      <c r="D13" s="114">
        <v>500000</v>
      </c>
      <c r="E13" s="89"/>
      <c r="F13" s="89"/>
      <c r="G13" s="89"/>
    </row>
    <row r="14" spans="1:7" ht="21.75" customHeight="1" x14ac:dyDescent="0.25">
      <c r="A14" s="32" t="s">
        <v>31</v>
      </c>
      <c r="B14" s="16">
        <v>60000</v>
      </c>
      <c r="C14" s="16">
        <v>250000</v>
      </c>
      <c r="D14" s="114">
        <v>250000</v>
      </c>
      <c r="E14" s="89"/>
      <c r="F14" s="89"/>
      <c r="G14" s="89"/>
    </row>
    <row r="15" spans="1:7" ht="18.75" customHeight="1" x14ac:dyDescent="0.25">
      <c r="A15" s="32" t="s">
        <v>32</v>
      </c>
      <c r="B15" s="18">
        <v>635000</v>
      </c>
      <c r="C15" s="16">
        <v>250000</v>
      </c>
      <c r="D15" s="114">
        <v>250000</v>
      </c>
      <c r="E15" s="89"/>
      <c r="F15" s="89"/>
      <c r="G15" s="89"/>
    </row>
    <row r="16" spans="1:7" ht="18" customHeight="1" x14ac:dyDescent="0.25">
      <c r="A16" s="35" t="s">
        <v>33</v>
      </c>
      <c r="B16" s="18">
        <v>200000</v>
      </c>
      <c r="C16" s="16">
        <v>201000</v>
      </c>
      <c r="D16" s="114">
        <v>210000</v>
      </c>
      <c r="E16" s="89"/>
      <c r="F16" s="89"/>
      <c r="G16" s="89"/>
    </row>
    <row r="17" spans="1:7" ht="21.75" x14ac:dyDescent="0.25">
      <c r="A17" s="32" t="s">
        <v>34</v>
      </c>
      <c r="B17" s="18">
        <v>0</v>
      </c>
      <c r="C17" s="16">
        <v>200000</v>
      </c>
      <c r="D17" s="114">
        <v>200000</v>
      </c>
      <c r="E17" s="89"/>
      <c r="F17" s="89"/>
      <c r="G17" s="89"/>
    </row>
    <row r="18" spans="1:7" ht="20.25" customHeight="1" x14ac:dyDescent="0.25">
      <c r="A18" s="33" t="s">
        <v>35</v>
      </c>
      <c r="B18" s="16">
        <f>'উন্নয়ন হিসাব প্রাপ্তি'!B25+'উন্নয়ন হিসাব প্রাপ্তি'!B26+'উন্নয়ন হিসাব প্রাপ্তি'!B27+'উন্নয়ন হিসাব প্রাপ্তি'!B28+'উন্নয়ন হিসাব প্রাপ্তি'!B29+'উন্নয়ন হিসাব প্রাপ্তি'!B30</f>
        <v>0</v>
      </c>
      <c r="C18" s="16">
        <f>'উন্নয়ন হিসাব প্রাপ্তি'!C25+'উন্নয়ন হিসাব প্রাপ্তি'!C26+'উন্নয়ন হিসাব প্রাপ্তি'!C27+'উন্নয়ন হিসাব প্রাপ্তি'!C28+'উন্নয়ন হিসাব প্রাপ্তি'!C29+'উন্নয়ন হিসাব প্রাপ্তি'!C30</f>
        <v>6314400</v>
      </c>
      <c r="D18" s="114">
        <f>'উন্নয়ন হিসাব প্রাপ্তি'!D25+'উন্নয়ন হিসাব প্রাপ্তি'!D26+'উন্নয়ন হিসাব প্রাপ্তি'!D27+'উন্নয়ন হিসাব প্রাপ্তি'!D28+'উন্নয়ন হিসাব প্রাপ্তি'!D29+'উন্নয়ন হিসাব প্রাপ্তি'!D30</f>
        <v>6470000</v>
      </c>
      <c r="E18" s="69"/>
      <c r="F18" s="69"/>
      <c r="G18" s="69"/>
    </row>
    <row r="19" spans="1:7" ht="20.25" customHeight="1" x14ac:dyDescent="0.25">
      <c r="A19" s="33" t="s">
        <v>36</v>
      </c>
      <c r="B19" s="16">
        <v>0</v>
      </c>
      <c r="C19" s="16">
        <v>400000</v>
      </c>
      <c r="D19" s="114">
        <v>400000</v>
      </c>
      <c r="E19" s="69">
        <f>D19+D24</f>
        <v>500000</v>
      </c>
    </row>
    <row r="20" spans="1:7" ht="20.25" customHeight="1" x14ac:dyDescent="0.25">
      <c r="A20" s="32" t="s">
        <v>169</v>
      </c>
      <c r="B20" s="16">
        <v>0</v>
      </c>
      <c r="C20" s="16">
        <v>0</v>
      </c>
      <c r="D20" s="114">
        <v>0</v>
      </c>
    </row>
    <row r="21" spans="1:7" ht="23.25" customHeight="1" x14ac:dyDescent="0.25">
      <c r="A21" s="32" t="s">
        <v>37</v>
      </c>
      <c r="B21" s="18">
        <v>0</v>
      </c>
      <c r="C21" s="16">
        <v>500000</v>
      </c>
      <c r="D21" s="114">
        <v>500000</v>
      </c>
    </row>
    <row r="22" spans="1:7" ht="23.25" customHeight="1" x14ac:dyDescent="0.25">
      <c r="A22" s="32" t="s">
        <v>38</v>
      </c>
      <c r="B22" s="18"/>
      <c r="C22" s="16">
        <v>8000</v>
      </c>
      <c r="D22" s="114">
        <v>2000</v>
      </c>
    </row>
    <row r="23" spans="1:7" ht="23.25" customHeight="1" x14ac:dyDescent="0.25">
      <c r="A23" s="32" t="s">
        <v>168</v>
      </c>
      <c r="B23" s="18">
        <v>0</v>
      </c>
      <c r="C23" s="16">
        <v>200000</v>
      </c>
      <c r="D23" s="114">
        <v>200000</v>
      </c>
    </row>
    <row r="24" spans="1:7" ht="23.25" customHeight="1" x14ac:dyDescent="0.25">
      <c r="A24" s="32" t="s">
        <v>39</v>
      </c>
      <c r="B24" s="18">
        <v>0</v>
      </c>
      <c r="C24" s="16">
        <v>100000</v>
      </c>
      <c r="D24" s="114">
        <v>100000</v>
      </c>
    </row>
    <row r="25" spans="1:7" ht="23.25" customHeight="1" x14ac:dyDescent="0.25">
      <c r="A25" s="34" t="s">
        <v>40</v>
      </c>
      <c r="B25" s="31">
        <f>SUM(B7:B24)</f>
        <v>12765018</v>
      </c>
      <c r="C25" s="18">
        <f>SUM(C7:C24)</f>
        <v>22343400</v>
      </c>
      <c r="D25" s="22">
        <f>SUM(D7:D24)</f>
        <v>22502000</v>
      </c>
    </row>
    <row r="26" spans="1:7" ht="23.25" customHeight="1" x14ac:dyDescent="0.25">
      <c r="A26" s="32" t="s">
        <v>41</v>
      </c>
      <c r="B26" s="31">
        <f>'উন্নয়ন হিসাব প্রাপ্তি'!B33-'উন্নয়ন হিসাব ব্যয়'!B25</f>
        <v>-1438975</v>
      </c>
      <c r="C26" s="18">
        <f>'উন্নয়ন হিসাব প্রাপ্তি'!C33-'উন্নয়ন হিসাব ব্যয়'!C25</f>
        <v>-2276046</v>
      </c>
      <c r="D26" s="22">
        <f>'উন্নয়ন হিসাব প্রাপ্তি'!D33-'উন্নয়ন হিসাব ব্যয়'!D25</f>
        <v>-1716313</v>
      </c>
    </row>
    <row r="27" spans="1:7" ht="25.5" customHeight="1" thickBot="1" x14ac:dyDescent="0.3">
      <c r="A27" s="30" t="s">
        <v>22</v>
      </c>
      <c r="B27" s="29">
        <f>SUM(B25:B26)</f>
        <v>11326043</v>
      </c>
      <c r="C27" s="29">
        <f>SUM(C25:C26)</f>
        <v>20067354</v>
      </c>
      <c r="D27" s="29">
        <f>SUM(D25:D26)</f>
        <v>20785687</v>
      </c>
    </row>
    <row r="28" spans="1:7" ht="30" customHeight="1" thickTop="1" x14ac:dyDescent="0.25"/>
    <row r="29" spans="1:7" ht="27.75" customHeight="1" x14ac:dyDescent="0.25"/>
    <row r="30" spans="1:7" ht="26.25" customHeight="1" x14ac:dyDescent="0.25"/>
    <row r="31" spans="1:7" ht="15" customHeight="1" x14ac:dyDescent="0.25"/>
    <row r="32" spans="1:7" ht="15" customHeight="1" x14ac:dyDescent="0.25"/>
    <row r="33" ht="25.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spans="1:6" ht="15" customHeight="1" x14ac:dyDescent="0.25"/>
    <row r="50" spans="1:6" ht="15" customHeight="1" x14ac:dyDescent="0.25"/>
    <row r="51" spans="1:6" ht="15" customHeight="1" x14ac:dyDescent="0.25"/>
    <row r="52" spans="1:6" ht="15" customHeight="1" x14ac:dyDescent="0.25"/>
    <row r="53" spans="1:6" ht="15" customHeight="1" x14ac:dyDescent="0.25"/>
    <row r="54" spans="1:6" ht="15" customHeight="1" x14ac:dyDescent="0.25"/>
    <row r="55" spans="1:6" ht="15" customHeight="1" x14ac:dyDescent="0.3">
      <c r="B55" s="1"/>
    </row>
    <row r="56" spans="1:6" ht="15" customHeight="1" x14ac:dyDescent="0.3">
      <c r="A56" s="1"/>
      <c r="B56" s="1"/>
      <c r="C56" s="1"/>
      <c r="D56" s="3"/>
    </row>
    <row r="57" spans="1:6" ht="15" customHeight="1" x14ac:dyDescent="0.3">
      <c r="A57" s="1"/>
      <c r="B57" s="1"/>
      <c r="C57" s="1"/>
      <c r="D57" s="1"/>
    </row>
    <row r="58" spans="1:6" ht="15" customHeight="1" x14ac:dyDescent="0.3">
      <c r="A58" s="1"/>
      <c r="B58" s="1"/>
      <c r="C58" s="1"/>
      <c r="D58" s="1"/>
    </row>
    <row r="59" spans="1:6" ht="15" customHeight="1" x14ac:dyDescent="0.3">
      <c r="A59" s="1"/>
      <c r="B59" s="1"/>
      <c r="C59" s="1"/>
      <c r="D59" s="1"/>
    </row>
    <row r="60" spans="1:6" ht="30.75" customHeight="1" x14ac:dyDescent="0.3">
      <c r="A60" s="1"/>
      <c r="B60" s="1"/>
      <c r="C60" s="1"/>
      <c r="D60" s="1"/>
    </row>
    <row r="61" spans="1:6" ht="15.75" x14ac:dyDescent="0.3">
      <c r="A61" s="1"/>
      <c r="B61" s="1"/>
      <c r="C61" s="1"/>
      <c r="D61" s="1"/>
    </row>
    <row r="62" spans="1:6" ht="15.75" x14ac:dyDescent="0.3">
      <c r="A62" s="1"/>
      <c r="B62" s="1"/>
      <c r="C62" s="1"/>
      <c r="D62" s="1"/>
      <c r="E62" s="1"/>
      <c r="F62" s="1"/>
    </row>
    <row r="63" spans="1:6" ht="15.75" x14ac:dyDescent="0.3">
      <c r="A63" s="1"/>
      <c r="B63" s="1"/>
      <c r="C63" s="1"/>
      <c r="D63" s="1"/>
      <c r="E63" s="1"/>
      <c r="F63" s="1"/>
    </row>
    <row r="64" spans="1:6" ht="15.75" x14ac:dyDescent="0.3">
      <c r="A64" s="1"/>
      <c r="B64" s="1"/>
      <c r="C64" s="1"/>
      <c r="D64" s="1"/>
      <c r="E64" s="1"/>
      <c r="F64" s="1"/>
    </row>
    <row r="65" spans="1:6" ht="15.75" customHeight="1" x14ac:dyDescent="0.3">
      <c r="B65" s="1"/>
      <c r="C65" s="1"/>
      <c r="D65" s="1"/>
      <c r="E65" s="1"/>
      <c r="F65" s="1"/>
    </row>
    <row r="66" spans="1:6" ht="16.5" customHeight="1" x14ac:dyDescent="0.3">
      <c r="B66" s="1"/>
      <c r="C66" s="1"/>
      <c r="D66" s="1"/>
      <c r="E66" s="1"/>
      <c r="F66" s="1"/>
    </row>
    <row r="67" spans="1:6" ht="15.75" x14ac:dyDescent="0.3">
      <c r="B67" s="1"/>
      <c r="C67" s="1"/>
      <c r="D67" s="1"/>
      <c r="E67" s="1"/>
      <c r="F67" s="1"/>
    </row>
    <row r="68" spans="1:6" ht="15.75" x14ac:dyDescent="0.3">
      <c r="B68" s="1"/>
      <c r="C68" s="1"/>
      <c r="D68" s="1"/>
      <c r="E68" s="1"/>
      <c r="F68" s="1"/>
    </row>
    <row r="69" spans="1:6" ht="15.75" x14ac:dyDescent="0.3">
      <c r="B69" s="1"/>
      <c r="C69" s="1"/>
      <c r="D69" s="1"/>
      <c r="E69" s="1"/>
      <c r="F69" s="1"/>
    </row>
    <row r="70" spans="1:6" ht="15.75" x14ac:dyDescent="0.3">
      <c r="A70" s="1"/>
      <c r="B70" s="1"/>
      <c r="C70" s="1"/>
      <c r="D70" s="1"/>
      <c r="E70" s="1"/>
      <c r="F70" s="1"/>
    </row>
    <row r="71" spans="1:6" ht="15.75" x14ac:dyDescent="0.3">
      <c r="A71" s="1"/>
      <c r="B71" s="1"/>
      <c r="C71" s="1"/>
      <c r="D71" s="1"/>
      <c r="E71" s="1"/>
      <c r="F71" s="1"/>
    </row>
    <row r="72" spans="1:6" ht="15.75" x14ac:dyDescent="0.3">
      <c r="A72" s="1"/>
      <c r="B72" s="1"/>
      <c r="C72" s="1"/>
      <c r="D72" s="1"/>
      <c r="E72" s="1"/>
      <c r="F72" s="1"/>
    </row>
    <row r="73" spans="1:6" ht="15.75" x14ac:dyDescent="0.3">
      <c r="A73" s="1"/>
      <c r="B73" s="1"/>
      <c r="C73" s="1"/>
      <c r="D73" s="1"/>
      <c r="E73" s="1"/>
      <c r="F73" s="1"/>
    </row>
    <row r="74" spans="1:6" ht="15.75" x14ac:dyDescent="0.3">
      <c r="A74" s="1"/>
      <c r="B74" s="1"/>
      <c r="C74" s="1"/>
      <c r="D74" s="1"/>
      <c r="E74" s="1"/>
      <c r="F74" s="1"/>
    </row>
    <row r="75" spans="1:6" ht="15.75" x14ac:dyDescent="0.3">
      <c r="A75" s="1"/>
      <c r="B75" s="1"/>
      <c r="C75" s="1"/>
      <c r="D75" s="1"/>
      <c r="E75" s="1"/>
      <c r="F75" s="1"/>
    </row>
    <row r="76" spans="1:6" ht="15.75" x14ac:dyDescent="0.3">
      <c r="A76" s="1"/>
      <c r="B76" s="1"/>
      <c r="C76" s="1"/>
      <c r="D76" s="1"/>
      <c r="E76" s="1"/>
      <c r="F76" s="1"/>
    </row>
    <row r="77" spans="1:6" ht="15.75" x14ac:dyDescent="0.3">
      <c r="A77" s="1"/>
      <c r="B77" s="1"/>
      <c r="C77" s="1"/>
      <c r="D77" s="1"/>
      <c r="E77" s="1"/>
      <c r="F77" s="1"/>
    </row>
    <row r="78" spans="1:6" ht="15.75" x14ac:dyDescent="0.3">
      <c r="A78" s="1"/>
      <c r="B78" s="1"/>
      <c r="C78" s="1"/>
      <c r="D78" s="1"/>
      <c r="E78" s="1"/>
      <c r="F78" s="1"/>
    </row>
    <row r="79" spans="1:6" ht="15.75" x14ac:dyDescent="0.3">
      <c r="A79" s="1"/>
      <c r="C79" s="1"/>
      <c r="D79" s="1"/>
      <c r="E79" s="1"/>
      <c r="F79" s="1"/>
    </row>
    <row r="80" spans="1:6" ht="15.75" x14ac:dyDescent="0.3">
      <c r="E80" s="1"/>
      <c r="F80" s="1"/>
    </row>
    <row r="81" spans="5:6" ht="15.75" x14ac:dyDescent="0.3">
      <c r="E81" s="1"/>
      <c r="F81" s="1"/>
    </row>
    <row r="82" spans="5:6" ht="15.75" x14ac:dyDescent="0.3">
      <c r="E82" s="1"/>
      <c r="F82" s="1"/>
    </row>
    <row r="83" spans="5:6" ht="15.75" x14ac:dyDescent="0.3">
      <c r="E83" s="1"/>
      <c r="F83" s="1"/>
    </row>
    <row r="84" spans="5:6" ht="15.75" x14ac:dyDescent="0.3">
      <c r="E84" s="1"/>
      <c r="F84" s="1"/>
    </row>
    <row r="85" spans="5:6" ht="15.75" x14ac:dyDescent="0.3">
      <c r="E85" s="1"/>
      <c r="F85" s="1"/>
    </row>
  </sheetData>
  <mergeCells count="1">
    <mergeCell ref="A4:D4"/>
  </mergeCells>
  <pageMargins left="0.44791666666666669" right="0.40625" top="0.75" bottom="0.75" header="0.3" footer="0.3"/>
  <pageSetup paperSize="9" orientation="portrait" r:id="rId1"/>
  <rowBreaks count="1" manualBreakCount="1">
    <brk id="6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Layout" workbookViewId="0">
      <selection activeCell="A2" sqref="A2:K2"/>
    </sheetView>
  </sheetViews>
  <sheetFormatPr defaultRowHeight="15" x14ac:dyDescent="0.25"/>
  <cols>
    <col min="2" max="2" width="5.85546875" customWidth="1"/>
    <col min="10" max="10" width="11.42578125" customWidth="1"/>
    <col min="11" max="11" width="7.140625" customWidth="1"/>
  </cols>
  <sheetData>
    <row r="1" spans="1:11" ht="21.75" x14ac:dyDescent="0.4">
      <c r="A1" s="142" t="s">
        <v>185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1.75" x14ac:dyDescent="0.4">
      <c r="A2" s="142" t="s">
        <v>186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9.5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9.5" x14ac:dyDescent="0.35">
      <c r="A4" s="71"/>
      <c r="B4" s="71"/>
      <c r="C4" s="71"/>
      <c r="D4" s="71"/>
      <c r="E4" s="143"/>
      <c r="F4" s="143"/>
      <c r="G4" s="71"/>
      <c r="H4" s="71"/>
      <c r="I4" s="71"/>
      <c r="J4" s="143" t="s">
        <v>109</v>
      </c>
      <c r="K4" s="143"/>
    </row>
    <row r="5" spans="1:11" ht="19.5" x14ac:dyDescent="0.35">
      <c r="A5" s="71"/>
      <c r="B5" s="71"/>
      <c r="C5" s="71"/>
      <c r="D5" s="71"/>
      <c r="E5" s="143"/>
      <c r="F5" s="143"/>
      <c r="G5" s="71"/>
      <c r="H5" s="71"/>
      <c r="I5" s="71"/>
      <c r="J5" s="143" t="s">
        <v>110</v>
      </c>
      <c r="K5" s="143"/>
    </row>
    <row r="6" spans="1:11" ht="21.75" x14ac:dyDescent="0.4">
      <c r="A6" s="134" t="s">
        <v>111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9.5" x14ac:dyDescent="0.35">
      <c r="A7" s="135" t="s">
        <v>155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9.5" x14ac:dyDescent="0.35">
      <c r="A8" s="72"/>
      <c r="B8" s="72"/>
      <c r="C8" s="72"/>
      <c r="D8" s="72"/>
      <c r="E8" s="72"/>
      <c r="F8" s="72"/>
      <c r="G8" s="71"/>
      <c r="H8" s="71"/>
      <c r="I8" s="71"/>
      <c r="J8" s="71"/>
      <c r="K8" s="71"/>
    </row>
    <row r="9" spans="1:11" ht="78" x14ac:dyDescent="0.25">
      <c r="A9" s="73" t="s">
        <v>112</v>
      </c>
      <c r="B9" s="73" t="s">
        <v>113</v>
      </c>
      <c r="C9" s="74" t="s">
        <v>114</v>
      </c>
      <c r="D9" s="73" t="s">
        <v>115</v>
      </c>
      <c r="E9" s="74" t="s">
        <v>116</v>
      </c>
      <c r="F9" s="73" t="s">
        <v>117</v>
      </c>
      <c r="G9" s="73" t="s">
        <v>118</v>
      </c>
      <c r="H9" s="73" t="s">
        <v>119</v>
      </c>
      <c r="I9" s="73" t="s">
        <v>120</v>
      </c>
      <c r="J9" s="73" t="s">
        <v>121</v>
      </c>
      <c r="K9" s="73" t="s">
        <v>122</v>
      </c>
    </row>
    <row r="10" spans="1:11" ht="20.25" x14ac:dyDescent="0.25">
      <c r="A10" s="74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74">
        <v>8</v>
      </c>
      <c r="I10" s="74">
        <v>9</v>
      </c>
      <c r="J10" s="74">
        <v>10</v>
      </c>
      <c r="K10" s="74">
        <v>11</v>
      </c>
    </row>
    <row r="11" spans="1:11" ht="39" x14ac:dyDescent="0.35">
      <c r="A11" s="136" t="s">
        <v>123</v>
      </c>
      <c r="B11" s="75">
        <v>1</v>
      </c>
      <c r="C11" s="76" t="s">
        <v>124</v>
      </c>
      <c r="D11" s="77">
        <v>1</v>
      </c>
      <c r="E11" s="78">
        <v>11250</v>
      </c>
      <c r="F11" s="54">
        <v>0</v>
      </c>
      <c r="G11" s="79">
        <v>0</v>
      </c>
      <c r="H11" s="79">
        <v>2250</v>
      </c>
      <c r="I11" s="79">
        <v>17750</v>
      </c>
      <c r="J11" s="80">
        <f>I11*12+E11+E11+H11</f>
        <v>237750</v>
      </c>
      <c r="K11" s="54"/>
    </row>
    <row r="12" spans="1:11" ht="117" x14ac:dyDescent="0.35">
      <c r="A12" s="137"/>
      <c r="B12" s="75">
        <v>2</v>
      </c>
      <c r="C12" s="81" t="s">
        <v>125</v>
      </c>
      <c r="D12" s="77"/>
      <c r="E12" s="78"/>
      <c r="F12" s="82"/>
      <c r="G12" s="82"/>
      <c r="H12" s="82"/>
      <c r="I12" s="82"/>
      <c r="J12" s="83"/>
      <c r="K12" s="54"/>
    </row>
    <row r="13" spans="1:11" ht="19.5" x14ac:dyDescent="0.35">
      <c r="A13" s="137"/>
      <c r="B13" s="75">
        <v>3</v>
      </c>
      <c r="C13" s="76" t="s">
        <v>126</v>
      </c>
      <c r="D13" s="77">
        <v>1</v>
      </c>
      <c r="E13" s="78">
        <v>7000</v>
      </c>
      <c r="F13" s="54">
        <v>0</v>
      </c>
      <c r="G13" s="54">
        <v>0</v>
      </c>
      <c r="H13" s="54">
        <v>1400</v>
      </c>
      <c r="I13" s="54">
        <v>7000</v>
      </c>
      <c r="J13" s="83">
        <v>99400</v>
      </c>
      <c r="K13" s="54"/>
    </row>
    <row r="14" spans="1:11" ht="19.5" x14ac:dyDescent="0.35">
      <c r="A14" s="138"/>
      <c r="B14" s="75">
        <v>4</v>
      </c>
      <c r="C14" s="76" t="s">
        <v>127</v>
      </c>
      <c r="D14" s="77">
        <v>9</v>
      </c>
      <c r="E14" s="78">
        <v>6500</v>
      </c>
      <c r="F14" s="54">
        <v>0</v>
      </c>
      <c r="G14" s="54">
        <v>0</v>
      </c>
      <c r="H14" s="54">
        <v>6500</v>
      </c>
      <c r="I14" s="54">
        <v>11700</v>
      </c>
      <c r="J14" s="83">
        <v>726700</v>
      </c>
      <c r="K14" s="54"/>
    </row>
    <row r="15" spans="1:11" ht="19.5" x14ac:dyDescent="0.35">
      <c r="A15" s="139" t="s">
        <v>19</v>
      </c>
      <c r="B15" s="140"/>
      <c r="C15" s="141"/>
      <c r="D15" s="74">
        <f>SUM(D11:D14)</f>
        <v>11</v>
      </c>
      <c r="E15" s="84">
        <f t="shared" ref="E15:J15" si="0">SUM(E11:E14)</f>
        <v>24750</v>
      </c>
      <c r="F15" s="84">
        <f t="shared" si="0"/>
        <v>0</v>
      </c>
      <c r="G15" s="84">
        <f t="shared" si="0"/>
        <v>0</v>
      </c>
      <c r="H15" s="84">
        <f t="shared" si="0"/>
        <v>10150</v>
      </c>
      <c r="I15" s="84">
        <f t="shared" si="0"/>
        <v>36450</v>
      </c>
      <c r="J15" s="85">
        <f t="shared" si="0"/>
        <v>1063850</v>
      </c>
      <c r="K15" s="84"/>
    </row>
    <row r="16" spans="1:11" ht="19.5" x14ac:dyDescent="0.35">
      <c r="A16" s="71"/>
      <c r="B16" s="71"/>
      <c r="C16" s="71"/>
      <c r="D16" s="71"/>
      <c r="E16" s="71"/>
      <c r="F16" s="71"/>
      <c r="G16" s="86"/>
      <c r="H16" s="86"/>
      <c r="I16" s="86"/>
      <c r="J16" s="86"/>
      <c r="K16" s="86"/>
    </row>
    <row r="17" spans="1:11" ht="19.5" x14ac:dyDescent="0.35">
      <c r="A17" s="71"/>
      <c r="B17" s="71"/>
      <c r="C17" s="71"/>
      <c r="D17" s="71"/>
      <c r="E17" s="71"/>
      <c r="F17" s="71"/>
      <c r="G17" s="86"/>
      <c r="H17" s="86"/>
      <c r="I17" s="86"/>
      <c r="J17" s="86"/>
      <c r="K17" s="86"/>
    </row>
    <row r="18" spans="1:11" ht="20.25" x14ac:dyDescent="0.35">
      <c r="A18" s="71"/>
      <c r="B18" s="71"/>
      <c r="C18" s="133"/>
      <c r="D18" s="133"/>
      <c r="E18" s="133"/>
      <c r="F18" s="133"/>
      <c r="G18" s="133"/>
      <c r="H18" s="133"/>
      <c r="I18" s="133"/>
      <c r="J18" s="133"/>
      <c r="K18" s="86"/>
    </row>
    <row r="19" spans="1:11" ht="20.25" x14ac:dyDescent="0.35">
      <c r="A19" s="71"/>
      <c r="B19" s="87"/>
      <c r="C19" s="132"/>
      <c r="D19" s="132"/>
      <c r="E19" s="132"/>
      <c r="F19" s="132"/>
      <c r="G19" s="133"/>
      <c r="H19" s="133"/>
      <c r="I19" s="133"/>
      <c r="J19" s="133"/>
      <c r="K19" s="86"/>
    </row>
    <row r="20" spans="1:11" ht="20.25" x14ac:dyDescent="0.35">
      <c r="A20" s="71"/>
      <c r="B20" s="71"/>
      <c r="C20" s="133"/>
      <c r="D20" s="133"/>
      <c r="E20" s="133"/>
      <c r="F20" s="133"/>
      <c r="G20" s="133"/>
      <c r="H20" s="133"/>
      <c r="I20" s="133"/>
      <c r="J20" s="133"/>
      <c r="K20" s="86"/>
    </row>
    <row r="21" spans="1:11" ht="19.5" x14ac:dyDescent="0.35">
      <c r="A21" s="71"/>
      <c r="B21" s="71"/>
      <c r="C21" s="71"/>
      <c r="D21" s="71"/>
      <c r="E21" s="71"/>
      <c r="F21" s="71"/>
      <c r="G21" s="86"/>
      <c r="H21" s="86"/>
      <c r="I21" s="86"/>
      <c r="J21" s="86"/>
      <c r="K21" s="86"/>
    </row>
    <row r="22" spans="1:11" ht="19.5" x14ac:dyDescent="0.35">
      <c r="A22" s="71"/>
      <c r="B22" s="71"/>
      <c r="C22" s="71"/>
      <c r="D22" s="71"/>
      <c r="E22" s="71"/>
      <c r="F22" s="71"/>
      <c r="G22" s="86"/>
      <c r="H22" s="86"/>
      <c r="I22" s="86"/>
      <c r="J22" s="86"/>
      <c r="K22" s="86"/>
    </row>
  </sheetData>
  <mergeCells count="22">
    <mergeCell ref="A1:K1"/>
    <mergeCell ref="A2:K2"/>
    <mergeCell ref="E4:F4"/>
    <mergeCell ref="J4:K4"/>
    <mergeCell ref="E5:F5"/>
    <mergeCell ref="J5:K5"/>
    <mergeCell ref="A6:K6"/>
    <mergeCell ref="A7:K7"/>
    <mergeCell ref="A11:A14"/>
    <mergeCell ref="A15:C15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</mergeCells>
  <pageMargins left="0.25" right="0.25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Layout" zoomScale="80" zoomScaleNormal="90" zoomScalePageLayoutView="80" workbookViewId="0">
      <selection activeCell="B1" sqref="B1:O1"/>
    </sheetView>
  </sheetViews>
  <sheetFormatPr defaultRowHeight="15" x14ac:dyDescent="0.25"/>
  <cols>
    <col min="1" max="1" width="2.28515625" customWidth="1"/>
    <col min="2" max="2" width="5.140625" customWidth="1"/>
    <col min="3" max="3" width="10.28515625" customWidth="1"/>
    <col min="4" max="4" width="9" customWidth="1"/>
    <col min="5" max="5" width="10.7109375" customWidth="1"/>
    <col min="6" max="6" width="9.28515625" customWidth="1"/>
    <col min="7" max="7" width="10.140625" customWidth="1"/>
    <col min="8" max="8" width="11.140625" customWidth="1"/>
    <col min="9" max="9" width="10" customWidth="1"/>
    <col min="10" max="10" width="12.28515625" customWidth="1"/>
    <col min="11" max="11" width="10.5703125" customWidth="1"/>
    <col min="12" max="12" width="10" customWidth="1"/>
    <col min="13" max="13" width="9.42578125" customWidth="1"/>
    <col min="14" max="14" width="12" customWidth="1"/>
    <col min="15" max="15" width="12.7109375" customWidth="1"/>
    <col min="17" max="17" width="9.28515625" bestFit="1" customWidth="1"/>
  </cols>
  <sheetData>
    <row r="1" spans="1:17" ht="16.5" x14ac:dyDescent="0.3">
      <c r="A1" s="88"/>
      <c r="B1" s="144" t="s">
        <v>128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7" ht="17.25" x14ac:dyDescent="0.35">
      <c r="A2" s="88"/>
      <c r="B2" s="144" t="e">
        <f>+[1]Accounts!B3</f>
        <v>#REF!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7" ht="15.75" x14ac:dyDescent="0.3">
      <c r="A3" s="88"/>
      <c r="B3" s="145" t="s">
        <v>113</v>
      </c>
      <c r="C3" s="145" t="s">
        <v>129</v>
      </c>
      <c r="D3" s="149" t="s">
        <v>130</v>
      </c>
      <c r="E3" s="90" t="s">
        <v>131</v>
      </c>
      <c r="F3" s="90" t="s">
        <v>132</v>
      </c>
      <c r="G3" s="90" t="s">
        <v>133</v>
      </c>
      <c r="H3" s="90" t="s">
        <v>134</v>
      </c>
      <c r="I3" s="145" t="s">
        <v>135</v>
      </c>
      <c r="J3" s="91"/>
      <c r="K3" s="91"/>
      <c r="L3" s="91"/>
      <c r="M3" s="91"/>
      <c r="N3" s="145" t="s">
        <v>136</v>
      </c>
      <c r="O3" s="145" t="s">
        <v>19</v>
      </c>
    </row>
    <row r="4" spans="1:17" ht="15.75" x14ac:dyDescent="0.3">
      <c r="A4" s="88"/>
      <c r="B4" s="146"/>
      <c r="C4" s="146"/>
      <c r="D4" s="150"/>
      <c r="E4" s="92"/>
      <c r="F4" s="92"/>
      <c r="G4" s="93"/>
      <c r="H4" s="94"/>
      <c r="I4" s="146"/>
      <c r="J4" s="93" t="s">
        <v>137</v>
      </c>
      <c r="K4" s="93" t="s">
        <v>138</v>
      </c>
      <c r="L4" s="93" t="s">
        <v>139</v>
      </c>
      <c r="M4" s="93" t="s">
        <v>140</v>
      </c>
      <c r="N4" s="146"/>
      <c r="O4" s="146"/>
    </row>
    <row r="5" spans="1:17" ht="15.75" x14ac:dyDescent="0.3">
      <c r="A5" s="88"/>
      <c r="B5" s="147"/>
      <c r="C5" s="148"/>
      <c r="D5" s="151"/>
      <c r="E5" s="95"/>
      <c r="F5" s="95"/>
      <c r="G5" s="96" t="s">
        <v>141</v>
      </c>
      <c r="H5" s="94"/>
      <c r="I5" s="147"/>
      <c r="J5" s="96"/>
      <c r="K5" s="96"/>
      <c r="L5" s="96"/>
      <c r="M5" s="96"/>
      <c r="N5" s="147"/>
      <c r="O5" s="147"/>
    </row>
    <row r="6" spans="1:17" ht="15.75" x14ac:dyDescent="0.3">
      <c r="A6" s="88"/>
      <c r="B6" s="90">
        <v>1</v>
      </c>
      <c r="C6" s="97" t="s">
        <v>142</v>
      </c>
      <c r="D6" s="96">
        <v>100000</v>
      </c>
      <c r="E6" s="90">
        <v>200000</v>
      </c>
      <c r="F6" s="90">
        <v>200000</v>
      </c>
      <c r="G6" s="90">
        <v>0</v>
      </c>
      <c r="H6" s="90">
        <v>800000</v>
      </c>
      <c r="I6" s="90">
        <v>100000</v>
      </c>
      <c r="J6" s="90">
        <v>200000</v>
      </c>
      <c r="K6" s="90">
        <v>200000</v>
      </c>
      <c r="L6" s="90">
        <v>200000</v>
      </c>
      <c r="M6" s="90">
        <v>100000</v>
      </c>
      <c r="N6" s="90">
        <v>0</v>
      </c>
      <c r="O6" s="90">
        <f>D6+E6+F6+G6+H6+I6+J6+N6+K6+L6+M6</f>
        <v>2100000</v>
      </c>
    </row>
    <row r="7" spans="1:17" ht="15.75" x14ac:dyDescent="0.3">
      <c r="A7" s="88"/>
      <c r="B7" s="90">
        <v>2</v>
      </c>
      <c r="C7" s="97" t="s">
        <v>143</v>
      </c>
      <c r="D7" s="90">
        <v>0</v>
      </c>
      <c r="E7" s="90">
        <v>0</v>
      </c>
      <c r="F7" s="90">
        <v>200000</v>
      </c>
      <c r="G7" s="90">
        <v>0</v>
      </c>
      <c r="H7" s="90">
        <v>500000</v>
      </c>
      <c r="I7" s="90">
        <v>50000</v>
      </c>
      <c r="J7" s="90">
        <v>200000</v>
      </c>
      <c r="K7" s="90"/>
      <c r="L7" s="90">
        <v>50000</v>
      </c>
      <c r="M7" s="90"/>
      <c r="N7" s="90">
        <v>0</v>
      </c>
      <c r="O7" s="90">
        <f>D7+E7+F7+G7+H7+I7+N7+J7+K7+L7</f>
        <v>1000000</v>
      </c>
    </row>
    <row r="8" spans="1:17" ht="15.75" x14ac:dyDescent="0.3">
      <c r="A8" s="88"/>
      <c r="B8" s="90">
        <v>3</v>
      </c>
      <c r="C8" s="97" t="s">
        <v>144</v>
      </c>
      <c r="D8" s="98"/>
      <c r="E8" s="90">
        <v>1000000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/>
      <c r="L8" s="90"/>
      <c r="M8" s="90"/>
      <c r="N8" s="90">
        <v>0</v>
      </c>
      <c r="O8" s="90">
        <f>D8+E8+F8+G8+H8+I8+J8+N8</f>
        <v>1000000</v>
      </c>
    </row>
    <row r="9" spans="1:17" ht="15.75" x14ac:dyDescent="0.3">
      <c r="A9" s="88"/>
      <c r="B9" s="90">
        <v>4</v>
      </c>
      <c r="C9" s="97" t="s">
        <v>145</v>
      </c>
      <c r="D9" s="98">
        <v>0</v>
      </c>
      <c r="E9" s="90">
        <v>500000</v>
      </c>
      <c r="F9" s="90">
        <v>50000</v>
      </c>
      <c r="G9" s="90">
        <v>0</v>
      </c>
      <c r="H9" s="90">
        <v>350000</v>
      </c>
      <c r="I9" s="90">
        <v>50000</v>
      </c>
      <c r="J9" s="90">
        <v>0</v>
      </c>
      <c r="K9" s="90"/>
      <c r="L9" s="90">
        <v>50000</v>
      </c>
      <c r="M9" s="90"/>
      <c r="N9" s="90">
        <v>0</v>
      </c>
      <c r="O9" s="90">
        <f>D9+E9+F9+G9+H9+I9+J9+N9+K9+L9</f>
        <v>1000000</v>
      </c>
    </row>
    <row r="10" spans="1:17" ht="15.75" x14ac:dyDescent="0.3">
      <c r="A10" s="88"/>
      <c r="B10" s="90">
        <v>5</v>
      </c>
      <c r="C10" s="97" t="s">
        <v>69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/>
      <c r="K10" s="98"/>
      <c r="L10" s="98"/>
      <c r="M10" s="98"/>
      <c r="N10" s="98">
        <v>0</v>
      </c>
      <c r="O10" s="98">
        <f>+L10</f>
        <v>0</v>
      </c>
    </row>
    <row r="11" spans="1:17" ht="15.75" x14ac:dyDescent="0.3">
      <c r="A11" s="88"/>
      <c r="B11" s="90">
        <v>6</v>
      </c>
      <c r="C11" s="90" t="s">
        <v>146</v>
      </c>
      <c r="D11" s="98">
        <v>0</v>
      </c>
      <c r="E11" s="98">
        <v>800000</v>
      </c>
      <c r="F11" s="98">
        <v>0</v>
      </c>
      <c r="G11" s="98">
        <v>250000</v>
      </c>
      <c r="H11" s="98">
        <v>100000</v>
      </c>
      <c r="I11" s="98">
        <v>0</v>
      </c>
      <c r="J11" s="98">
        <v>0</v>
      </c>
      <c r="K11" s="98"/>
      <c r="L11" s="98">
        <v>0</v>
      </c>
      <c r="M11" s="98">
        <v>0</v>
      </c>
      <c r="N11" s="98">
        <v>0</v>
      </c>
      <c r="O11" s="98">
        <f>SUM(D11:N11)</f>
        <v>1150000</v>
      </c>
    </row>
    <row r="12" spans="1:17" ht="15.75" x14ac:dyDescent="0.3">
      <c r="A12" s="88"/>
      <c r="B12" s="90">
        <v>7</v>
      </c>
      <c r="C12" s="99" t="s">
        <v>147</v>
      </c>
      <c r="D12" s="98">
        <v>0</v>
      </c>
      <c r="E12" s="98">
        <v>700000</v>
      </c>
      <c r="F12" s="98">
        <v>0</v>
      </c>
      <c r="G12" s="98">
        <v>0</v>
      </c>
      <c r="H12" s="98">
        <v>0</v>
      </c>
      <c r="I12" s="98">
        <v>0</v>
      </c>
      <c r="J12" s="98">
        <v>2000000</v>
      </c>
      <c r="K12" s="98"/>
      <c r="L12" s="98"/>
      <c r="M12" s="98"/>
      <c r="N12" s="98">
        <v>0</v>
      </c>
      <c r="O12" s="98">
        <f>SUM(D12:N12)</f>
        <v>2700000</v>
      </c>
    </row>
    <row r="13" spans="1:17" ht="15.75" x14ac:dyDescent="0.3">
      <c r="A13" s="88"/>
      <c r="B13" s="90">
        <v>8</v>
      </c>
      <c r="C13" s="90" t="s">
        <v>48</v>
      </c>
      <c r="D13" s="98">
        <v>0</v>
      </c>
      <c r="E13" s="98">
        <v>500000</v>
      </c>
      <c r="F13" s="100">
        <v>0</v>
      </c>
      <c r="G13" s="98">
        <v>0</v>
      </c>
      <c r="H13" s="98">
        <v>0</v>
      </c>
      <c r="I13" s="98">
        <v>0</v>
      </c>
      <c r="J13" s="98"/>
      <c r="K13" s="98"/>
      <c r="L13" s="98"/>
      <c r="M13" s="98"/>
      <c r="N13" s="98">
        <v>500000</v>
      </c>
      <c r="O13" s="98">
        <f>SUM(D13:N13)</f>
        <v>1000000</v>
      </c>
      <c r="Q13">
        <v>0</v>
      </c>
    </row>
    <row r="14" spans="1:17" ht="15.75" x14ac:dyDescent="0.3">
      <c r="A14" s="88"/>
      <c r="B14" s="90">
        <v>9</v>
      </c>
      <c r="C14" s="90" t="s">
        <v>148</v>
      </c>
      <c r="D14" s="98">
        <v>0</v>
      </c>
      <c r="E14" s="98">
        <v>3120000</v>
      </c>
      <c r="F14" s="98">
        <v>0</v>
      </c>
      <c r="G14" s="98">
        <v>0</v>
      </c>
      <c r="H14" s="98">
        <v>0</v>
      </c>
      <c r="I14" s="98">
        <v>0</v>
      </c>
      <c r="J14" s="98"/>
      <c r="K14" s="98"/>
      <c r="L14" s="98"/>
      <c r="M14" s="98"/>
      <c r="N14" s="98">
        <v>0</v>
      </c>
      <c r="O14" s="98">
        <f>SUM(D14:N14)</f>
        <v>3120000</v>
      </c>
    </row>
    <row r="15" spans="1:17" ht="15.75" x14ac:dyDescent="0.3">
      <c r="A15" s="88"/>
      <c r="B15" s="90">
        <v>10</v>
      </c>
      <c r="C15" s="90" t="s">
        <v>149</v>
      </c>
      <c r="D15" s="98">
        <v>0</v>
      </c>
      <c r="E15" s="98">
        <v>0</v>
      </c>
      <c r="F15" s="98">
        <v>0</v>
      </c>
      <c r="G15" s="98">
        <v>0</v>
      </c>
      <c r="H15" s="98">
        <v>291200</v>
      </c>
      <c r="I15" s="98">
        <v>0</v>
      </c>
      <c r="J15" s="98"/>
      <c r="K15" s="98"/>
      <c r="L15" s="98"/>
      <c r="M15" s="98"/>
      <c r="N15" s="98">
        <v>0</v>
      </c>
      <c r="O15" s="98">
        <f>SUM(D15:N15)</f>
        <v>291200</v>
      </c>
    </row>
    <row r="16" spans="1:17" ht="15.75" x14ac:dyDescent="0.3">
      <c r="A16" s="88"/>
      <c r="B16" s="90">
        <v>11</v>
      </c>
      <c r="C16" s="98" t="s">
        <v>55</v>
      </c>
      <c r="D16" s="98">
        <v>0</v>
      </c>
      <c r="E16" s="101">
        <v>0</v>
      </c>
      <c r="F16" s="98">
        <v>0</v>
      </c>
      <c r="G16" s="98">
        <v>0</v>
      </c>
      <c r="H16" s="98">
        <v>0</v>
      </c>
      <c r="I16" s="98">
        <v>0</v>
      </c>
      <c r="J16" s="98"/>
      <c r="K16" s="98">
        <v>0</v>
      </c>
      <c r="L16" s="98"/>
      <c r="M16" s="98">
        <v>0</v>
      </c>
      <c r="N16" s="98">
        <v>1890000</v>
      </c>
      <c r="O16" s="98">
        <f>+N16</f>
        <v>1890000</v>
      </c>
    </row>
    <row r="17" spans="1:15" ht="15.75" x14ac:dyDescent="0.3">
      <c r="A17" s="88"/>
      <c r="B17" s="90">
        <v>12</v>
      </c>
      <c r="C17" s="98" t="s">
        <v>54</v>
      </c>
      <c r="D17" s="98">
        <v>0</v>
      </c>
      <c r="E17" s="101">
        <v>0</v>
      </c>
      <c r="F17" s="98">
        <v>0</v>
      </c>
      <c r="G17" s="98">
        <v>0</v>
      </c>
      <c r="H17" s="98">
        <v>0</v>
      </c>
      <c r="I17" s="98">
        <v>0</v>
      </c>
      <c r="J17" s="102"/>
      <c r="K17" s="102"/>
      <c r="L17" s="102"/>
      <c r="M17" s="102">
        <f>SUM(D17:L17)</f>
        <v>0</v>
      </c>
      <c r="N17" s="103">
        <v>2128260</v>
      </c>
      <c r="O17" s="98">
        <f>D17+E17+F17+G17+H17+I17+N17</f>
        <v>2128260</v>
      </c>
    </row>
    <row r="18" spans="1:15" ht="15.75" x14ac:dyDescent="0.3">
      <c r="A18" s="88"/>
      <c r="B18" s="90">
        <v>13</v>
      </c>
      <c r="C18" s="104" t="s">
        <v>150</v>
      </c>
      <c r="D18" s="104"/>
      <c r="E18" s="105">
        <v>0</v>
      </c>
      <c r="F18" s="104">
        <v>0</v>
      </c>
      <c r="G18" s="104" t="s">
        <v>151</v>
      </c>
      <c r="H18" s="104" t="s">
        <v>151</v>
      </c>
      <c r="I18" s="104" t="s">
        <v>151</v>
      </c>
      <c r="J18" s="104"/>
      <c r="K18" s="104"/>
      <c r="L18" s="104"/>
      <c r="M18" s="104"/>
      <c r="N18" s="104">
        <v>0</v>
      </c>
      <c r="O18" s="104">
        <f>+N18</f>
        <v>0</v>
      </c>
    </row>
    <row r="19" spans="1:15" ht="15.75" x14ac:dyDescent="0.3">
      <c r="A19" s="88"/>
      <c r="B19" s="116"/>
      <c r="C19" s="116"/>
      <c r="D19" s="116"/>
      <c r="E19" s="116"/>
      <c r="F19" s="116">
        <v>0</v>
      </c>
      <c r="G19" s="116"/>
      <c r="H19" s="116"/>
      <c r="I19" s="116"/>
      <c r="J19" s="116"/>
      <c r="K19" s="116"/>
      <c r="L19" s="116"/>
      <c r="M19" s="116"/>
      <c r="N19" s="116"/>
      <c r="O19" s="119">
        <f>SUM(O6:O18)</f>
        <v>17379460</v>
      </c>
    </row>
    <row r="20" spans="1:15" ht="15.75" x14ac:dyDescent="0.3">
      <c r="A20" s="88"/>
      <c r="B20" s="90">
        <v>14</v>
      </c>
      <c r="C20" s="90" t="s">
        <v>152</v>
      </c>
      <c r="D20" s="98"/>
      <c r="E20" s="101">
        <v>500000</v>
      </c>
      <c r="F20" s="98"/>
      <c r="G20" s="98">
        <v>0</v>
      </c>
      <c r="H20" s="98">
        <v>500000</v>
      </c>
      <c r="I20" s="98" t="s">
        <v>151</v>
      </c>
      <c r="J20" s="98"/>
      <c r="K20" s="98"/>
      <c r="L20" s="98"/>
      <c r="M20" s="98"/>
      <c r="N20" s="98" t="s">
        <v>151</v>
      </c>
      <c r="O20" s="98">
        <f>SUM(D20:N20)</f>
        <v>1000000</v>
      </c>
    </row>
    <row r="21" spans="1:15" ht="15.75" x14ac:dyDescent="0.3">
      <c r="A21" s="88"/>
      <c r="B21" s="90">
        <v>15</v>
      </c>
      <c r="C21" s="90" t="s">
        <v>153</v>
      </c>
      <c r="D21" s="98"/>
      <c r="E21" s="101">
        <v>0</v>
      </c>
      <c r="F21" s="98"/>
      <c r="G21" s="98" t="s">
        <v>151</v>
      </c>
      <c r="H21" s="98" t="s">
        <v>151</v>
      </c>
      <c r="I21" s="98" t="s">
        <v>151</v>
      </c>
      <c r="J21" s="98"/>
      <c r="K21" s="98"/>
      <c r="L21" s="98"/>
      <c r="M21" s="98"/>
      <c r="N21" s="98">
        <v>0</v>
      </c>
      <c r="O21" s="98">
        <f t="shared" ref="O21:O25" si="0">SUM(D21:N21)</f>
        <v>0</v>
      </c>
    </row>
    <row r="22" spans="1:15" ht="15.75" x14ac:dyDescent="0.3">
      <c r="A22" s="88"/>
      <c r="B22" s="90">
        <v>16</v>
      </c>
      <c r="C22" s="90" t="s">
        <v>154</v>
      </c>
      <c r="D22" s="99"/>
      <c r="E22" s="106">
        <v>0</v>
      </c>
      <c r="F22" s="107"/>
      <c r="G22" s="90" t="s">
        <v>151</v>
      </c>
      <c r="H22" s="90">
        <v>0</v>
      </c>
      <c r="I22" s="90" t="s">
        <v>151</v>
      </c>
      <c r="J22" s="90"/>
      <c r="K22" s="90"/>
      <c r="L22" s="90"/>
      <c r="M22" s="90"/>
      <c r="N22" s="90">
        <f>'উন্নয়ন হিসাব প্রাপ্তি'!D25</f>
        <v>3300000</v>
      </c>
      <c r="O22" s="98">
        <f t="shared" si="0"/>
        <v>3300000</v>
      </c>
    </row>
    <row r="23" spans="1:15" ht="15.75" x14ac:dyDescent="0.3">
      <c r="A23" s="88"/>
      <c r="B23" s="90">
        <v>17</v>
      </c>
      <c r="C23" s="99" t="s">
        <v>58</v>
      </c>
      <c r="D23" s="99"/>
      <c r="E23" s="106">
        <v>0</v>
      </c>
      <c r="F23" s="107"/>
      <c r="G23" s="90" t="s">
        <v>151</v>
      </c>
      <c r="H23" s="90">
        <v>0</v>
      </c>
      <c r="I23" s="90" t="s">
        <v>151</v>
      </c>
      <c r="J23" s="90"/>
      <c r="K23" s="90"/>
      <c r="L23" s="90"/>
      <c r="M23" s="90"/>
      <c r="N23" s="90">
        <f>'উন্নয়ন হিসাব প্রাপ্তি'!D26</f>
        <v>1000000</v>
      </c>
      <c r="O23" s="98">
        <f t="shared" si="0"/>
        <v>1000000</v>
      </c>
    </row>
    <row r="24" spans="1:15" ht="15.75" x14ac:dyDescent="0.3">
      <c r="A24" s="88"/>
      <c r="B24" s="90">
        <v>18</v>
      </c>
      <c r="C24" s="99" t="s">
        <v>59</v>
      </c>
      <c r="D24" s="99"/>
      <c r="E24" s="106">
        <v>0</v>
      </c>
      <c r="F24" s="107"/>
      <c r="G24" s="90" t="s">
        <v>151</v>
      </c>
      <c r="H24" s="90">
        <v>0</v>
      </c>
      <c r="I24" s="90" t="s">
        <v>151</v>
      </c>
      <c r="J24" s="90"/>
      <c r="K24" s="90"/>
      <c r="L24" s="90"/>
      <c r="M24" s="90"/>
      <c r="N24" s="90">
        <f>'উন্নয়ন হিসাব প্রাপ্তি'!D27</f>
        <v>750000</v>
      </c>
      <c r="O24" s="98">
        <f t="shared" si="0"/>
        <v>750000</v>
      </c>
    </row>
    <row r="25" spans="1:15" ht="15.75" x14ac:dyDescent="0.3">
      <c r="A25" s="88"/>
      <c r="B25" s="90">
        <v>19</v>
      </c>
      <c r="C25" s="99" t="s">
        <v>60</v>
      </c>
      <c r="D25" s="99"/>
      <c r="E25" s="106">
        <v>0</v>
      </c>
      <c r="F25" s="107"/>
      <c r="G25" s="90" t="s">
        <v>151</v>
      </c>
      <c r="H25" s="90">
        <v>0</v>
      </c>
      <c r="I25" s="90" t="s">
        <v>151</v>
      </c>
      <c r="J25" s="90"/>
      <c r="K25" s="90"/>
      <c r="L25" s="90"/>
      <c r="M25" s="90"/>
      <c r="N25" s="90">
        <f>'উন্নয়ন হিসাব প্রাপ্তি'!D28</f>
        <v>820000</v>
      </c>
      <c r="O25" s="98">
        <f t="shared" si="0"/>
        <v>820000</v>
      </c>
    </row>
    <row r="26" spans="1:15" ht="15.75" x14ac:dyDescent="0.3">
      <c r="A26" s="88"/>
      <c r="B26" s="116"/>
      <c r="C26" s="117"/>
      <c r="D26" s="117"/>
      <c r="E26" s="117"/>
      <c r="F26" s="118"/>
      <c r="G26" s="116"/>
      <c r="H26" s="116"/>
      <c r="I26" s="116"/>
      <c r="J26" s="116"/>
      <c r="K26" s="116"/>
      <c r="L26" s="116"/>
      <c r="M26" s="116"/>
      <c r="N26" s="116"/>
      <c r="O26" s="119">
        <f>+O22+O23+O24+O25</f>
        <v>5870000</v>
      </c>
    </row>
    <row r="27" spans="1:15" ht="15.75" x14ac:dyDescent="0.3">
      <c r="A27" s="88"/>
      <c r="B27" s="90">
        <v>21</v>
      </c>
      <c r="C27" s="90" t="s">
        <v>19</v>
      </c>
      <c r="D27" s="99">
        <f>SUM(D1:D26)</f>
        <v>100000</v>
      </c>
      <c r="E27" s="106">
        <f>SUM(E1:E26)</f>
        <v>7320000</v>
      </c>
      <c r="F27" s="107">
        <f>SUM(F1:F26)</f>
        <v>450000</v>
      </c>
      <c r="G27" s="90">
        <f>SUM(G6:G26)</f>
        <v>250000</v>
      </c>
      <c r="H27" s="90">
        <f>SUM(H6:H26)</f>
        <v>2541200</v>
      </c>
      <c r="I27" s="90">
        <f>SUM(I1:I26)</f>
        <v>200000</v>
      </c>
      <c r="J27" s="90">
        <f>SUM(J1:J26)</f>
        <v>2400000</v>
      </c>
      <c r="K27" s="90">
        <f>SUM(K1:K26)</f>
        <v>200000</v>
      </c>
      <c r="L27" s="90">
        <f>SUM(L1:L26)</f>
        <v>300000</v>
      </c>
      <c r="M27" s="90">
        <f>+M6</f>
        <v>100000</v>
      </c>
      <c r="N27" s="90">
        <f>SUM(N1:N26)</f>
        <v>10388260</v>
      </c>
      <c r="O27" s="90">
        <f>SUM(O19:O25)</f>
        <v>24249460</v>
      </c>
    </row>
  </sheetData>
  <mergeCells count="8">
    <mergeCell ref="B1:O1"/>
    <mergeCell ref="B2:O2"/>
    <mergeCell ref="B3:B5"/>
    <mergeCell ref="C3:C5"/>
    <mergeCell ref="D3:D5"/>
    <mergeCell ref="I3:I5"/>
    <mergeCell ref="N3:N5"/>
    <mergeCell ref="O3:O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বাজেট সারাংশ</vt:lpstr>
      <vt:lpstr>রাজস্ব আয়</vt:lpstr>
      <vt:lpstr>রাজস্ব ব্যয়</vt:lpstr>
      <vt:lpstr>উন্নয়ন হিসাব প্রাপ্তি</vt:lpstr>
      <vt:lpstr>উন্নয়ন হিসাব ব্যয়</vt:lpstr>
      <vt:lpstr>কর্মকর্তা কর্মচারীদের বেতন বিবর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S.M.Sohan</dc:creator>
  <cp:lastModifiedBy>NOVA</cp:lastModifiedBy>
  <cp:lastPrinted>2018-05-30T07:03:30Z</cp:lastPrinted>
  <dcterms:created xsi:type="dcterms:W3CDTF">2016-07-12T18:10:28Z</dcterms:created>
  <dcterms:modified xsi:type="dcterms:W3CDTF">2019-06-22T17:24:51Z</dcterms:modified>
</cp:coreProperties>
</file>