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2" activeTab="6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atement of Staff" sheetId="8" r:id="rId6"/>
    <sheet name="Project List &quot;GHA&quot;" sheetId="7" r:id="rId7"/>
  </sheets>
  <definedNames>
    <definedName name="_xlnm.Print_Area" localSheetId="0">'Budget Summary, "KA"'!$A$1:$E$31</definedName>
    <definedName name="_xlnm.Print_Area" localSheetId="4">'Development Expenditure'!$A$1:$D$42</definedName>
    <definedName name="_xlnm.Print_Area" localSheetId="3">'Development Income'!$A$1:$D$42</definedName>
    <definedName name="_xlnm.Print_Area" localSheetId="6">'Project List "GHA"'!$A$1:$G$25</definedName>
    <definedName name="_xlnm.Print_Area" localSheetId="2">'Revenue Expenditure'!$A$1:$D$50</definedName>
    <definedName name="_xlnm.Print_Area" localSheetId="1">'Revenue Income "KHA"'!$A$1:$D$36</definedName>
  </definedNames>
  <calcPr calcId="124519"/>
  <fileRecoveryPr autoRecover="0"/>
</workbook>
</file>

<file path=xl/calcChain.xml><?xml version="1.0" encoding="utf-8"?>
<calcChain xmlns="http://schemas.openxmlformats.org/spreadsheetml/2006/main">
  <c r="D15" i="7"/>
  <c r="D37" i="4"/>
  <c r="M14" i="8"/>
  <c r="M11"/>
  <c r="M10"/>
  <c r="C37" i="4"/>
  <c r="L10" i="8"/>
  <c r="K10"/>
  <c r="J10"/>
  <c r="D14" i="5"/>
  <c r="D34"/>
  <c r="C34"/>
  <c r="C35" s="1"/>
  <c r="C36" s="1"/>
  <c r="C14"/>
  <c r="C35" i="4"/>
  <c r="C31"/>
  <c r="C23"/>
  <c r="D35" i="5" l="1"/>
  <c r="D36" s="1"/>
  <c r="B34" l="1"/>
  <c r="B35" s="1"/>
  <c r="C43" i="3"/>
  <c r="C30" i="2"/>
  <c r="D30"/>
  <c r="E26" i="1"/>
  <c r="C26"/>
  <c r="I14" i="8"/>
  <c r="D14"/>
  <c r="K13"/>
  <c r="J13"/>
  <c r="M13" s="1"/>
  <c r="M12"/>
  <c r="K12"/>
  <c r="L11"/>
  <c r="K11"/>
  <c r="G11"/>
  <c r="L14"/>
  <c r="K14"/>
  <c r="J14"/>
  <c r="G10"/>
  <c r="B35" i="4"/>
  <c r="D35"/>
  <c r="D43" i="3"/>
  <c r="B23" i="4" l="1"/>
  <c r="B30" i="2"/>
  <c r="B37" i="4" l="1"/>
  <c r="D16" i="1"/>
  <c r="C16"/>
  <c r="C8"/>
  <c r="C10" s="1"/>
  <c r="C12" s="1"/>
  <c r="D23" i="4"/>
  <c r="D31"/>
  <c r="B43" i="3"/>
  <c r="E8" i="1"/>
  <c r="E10" s="1"/>
  <c r="E12" s="1"/>
  <c r="D8"/>
  <c r="D10" s="1"/>
  <c r="D12" s="1"/>
  <c r="B14" i="5"/>
  <c r="B36" s="1"/>
  <c r="B31" i="4"/>
  <c r="E16" i="1"/>
  <c r="F20" i="7"/>
  <c r="E20"/>
  <c r="D17" i="1" l="1"/>
  <c r="D19" s="1"/>
  <c r="D21" s="1"/>
  <c r="C17"/>
  <c r="C19" s="1"/>
  <c r="C21" s="1"/>
  <c r="E27"/>
  <c r="E17"/>
  <c r="E19" s="1"/>
  <c r="E21" s="1"/>
  <c r="C44" i="3"/>
  <c r="D44"/>
</calcChain>
</file>

<file path=xl/sharedStrings.xml><?xml version="1.0" encoding="utf-8"?>
<sst xmlns="http://schemas.openxmlformats.org/spreadsheetml/2006/main" count="305" uniqueCount="267">
  <si>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</si>
  <si>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</si>
  <si>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</si>
  <si>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</si>
  <si>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</si>
  <si>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</si>
  <si>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</si>
  <si>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</si>
  <si>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</si>
  <si>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</si>
  <si>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</si>
  <si>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</si>
  <si>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</si>
  <si>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</si>
  <si>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</si>
  <si>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</si>
  <si>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</si>
  <si>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Ask-1- ivRm¦ wnmve</t>
  </si>
  <si>
    <t>Avq</t>
  </si>
  <si>
    <t>cªvwßi weeiY</t>
  </si>
  <si>
    <t>e¨q</t>
  </si>
  <si>
    <t>1| mvaviY ms¯’vcb/ cªvwZôvwbK</t>
  </si>
  <si>
    <t>K. m¤§vbx/fvZv</t>
  </si>
  <si>
    <t>N. Avby‡ZvwlK Znwe‡j ¯’vbvšÍi</t>
  </si>
  <si>
    <t>O. hvbevnb †givgZ I R¡vjvbx</t>
  </si>
  <si>
    <t>3| Ab¨vb¨ e¨q</t>
  </si>
  <si>
    <t>L. we`y¨r wej</t>
  </si>
  <si>
    <t>8| †Ljva~jv I ms¯‹„wZ</t>
  </si>
  <si>
    <t>e¨‡qi LvZ</t>
  </si>
  <si>
    <t>L. Kg©KZ©v I Kg©Pvix‡`i †eZb-fvZvw`</t>
  </si>
  <si>
    <t>(2) `vqhy³ e¨q (miKvix Kg©Pvix m¤cwK©Z)</t>
  </si>
  <si>
    <t>P. f~wg Dbœqb Ki</t>
  </si>
  <si>
    <t>6| mvgvwRK I ag©xq cªwZôv‡b Aby`vb:</t>
  </si>
  <si>
    <t>2| wkí I KywUiwkí</t>
  </si>
  <si>
    <t>3| †fŠZ AeKvVv‡gv</t>
  </si>
  <si>
    <t>[wewa-5 (1) (K) `ªóe¨]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</si>
  <si>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</si>
  <si>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</si>
  <si>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</si>
  <si>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</si>
  <si>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</si>
  <si>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</si>
  <si>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‡Pqvig¨vb</t>
  </si>
  <si>
    <t xml:space="preserve">e¨q weeiY </t>
  </si>
  <si>
    <t>Ôev‡RU dig MÕ</t>
  </si>
  <si>
    <t xml:space="preserve"> c‡`i bvg</t>
  </si>
  <si>
    <t>c‡`i msL¨v</t>
  </si>
  <si>
    <t>µwgK bs</t>
  </si>
  <si>
    <t xml:space="preserve"> †eZbµg</t>
  </si>
  <si>
    <t>gvwmK Mo A‡_©i cwigvY</t>
  </si>
  <si>
    <t>wefvM/kvLv</t>
  </si>
  <si>
    <t>Ôev‡RU dig NÕ</t>
  </si>
  <si>
    <t>‡gvU</t>
  </si>
  <si>
    <t>5| e„¶†ivcY I i¶Yv‡e¶Y</t>
  </si>
  <si>
    <t>`dv`vi</t>
  </si>
  <si>
    <t>gnjøv`vi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</si>
  <si>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</si>
  <si>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</si>
  <si>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</si>
  <si>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</si>
  <si>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</si>
  <si>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9| Riæix ÎvY (cÖwZeÜx mnvqZv)</t>
  </si>
  <si>
    <t>3bs M‡qkcyi BDwbqb cwil`</t>
  </si>
  <si>
    <t xml:space="preserve">   </t>
  </si>
  <si>
    <t xml:space="preserve">         </t>
  </si>
  <si>
    <t>N. cÖPvi e¨q</t>
  </si>
  <si>
    <t>1. Ki I †iUt</t>
  </si>
  <si>
    <t>2. BRvivt</t>
  </si>
  <si>
    <t>3. hvbevnb (gUihvb e¨ZxZ)</t>
  </si>
  <si>
    <t>5. jvB‡mÝ I cviwgU wd</t>
  </si>
  <si>
    <t>6. Rb¥wbeÜb wd</t>
  </si>
  <si>
    <t>7. MÖvg Av`vjZ</t>
  </si>
  <si>
    <t>a. e¨vsK KZ©b</t>
  </si>
  <si>
    <t>b. e¨emve„wËi f¨vU cÖ`vb</t>
  </si>
  <si>
    <t>`. WvK I Zvi</t>
  </si>
  <si>
    <t>ivRm¦ DØ„Ë Dbœqb wnmv‡e ¯’vbvšÍi</t>
  </si>
  <si>
    <t>K. Dc‡Rjv cwil`t</t>
  </si>
  <si>
    <t>L. †Rjv cwil`t</t>
  </si>
  <si>
    <t>GjwRGmwc (wewewR)</t>
  </si>
  <si>
    <t>GjwRGmwc (wcwewR)</t>
  </si>
  <si>
    <t>wfwRwW</t>
  </si>
  <si>
    <t>6| cvwb mieivn</t>
  </si>
  <si>
    <t>7| wkÿv</t>
  </si>
  <si>
    <t>8| cÖvK…wZK m¤ú` e¨e¯’vcbv</t>
  </si>
  <si>
    <t>12| `vwi`ª n«vmKiY t mvgvwRK wbivcËv I cÖvwZôvwbK mnvqZv</t>
  </si>
  <si>
    <t>14| gwnjv, hye I wkï Dbœqb</t>
  </si>
  <si>
    <t>wfwRGd</t>
  </si>
  <si>
    <t>10| cqtwb¯‹vlb Ges eR©¨ &amp;e¨e¯’vcbv</t>
  </si>
  <si>
    <t>11|  gvbe m¤ú` Dbœqb</t>
  </si>
  <si>
    <t>16| e¨vsK KZ©b</t>
  </si>
  <si>
    <t>N. Aby`vb-ms¯’vcbt</t>
  </si>
  <si>
    <t>Dbœqb KvRt</t>
  </si>
  <si>
    <t>16| K…wl Ges evRvi</t>
  </si>
  <si>
    <t>U. Ab¨vb¨ cwi‡kva‡hvM¨ Ki/wej wewea,Ab¨vb¨)</t>
  </si>
  <si>
    <t>02bs c~e©Ryox BDwbqb cwil`</t>
  </si>
  <si>
    <t>Dc‡Rjv- Ryox,  †Rjv †gŠjfxevRvi|</t>
  </si>
  <si>
    <t>cªvwß</t>
  </si>
  <si>
    <t>Dc‡Rjv- Ryox,   †Rjv- †gŠjfxevRvi|</t>
  </si>
  <si>
    <t>ev‡RU mvi-ms†¶c</t>
  </si>
  <si>
    <t>9. mb`cÎ wd</t>
  </si>
  <si>
    <t>Dc‡Rjv-Ryox ‡Rjv- ‡gŠjfxevRvi</t>
  </si>
  <si>
    <t xml:space="preserve"> Dc‡Rjv- Ryox,  †Rjv-‡gŠjfxevRvi|</t>
  </si>
  <si>
    <t xml:space="preserve">                    mwPe</t>
  </si>
  <si>
    <t>cªvß Avq</t>
  </si>
  <si>
    <t>Y. AMÖxg cÖ`vb</t>
  </si>
  <si>
    <t>Ask 1-ivR¯^ wnmve</t>
  </si>
  <si>
    <t>T.RvZxq w`e‡m Puv`v cÖ`vb I D`hvcb e¨q</t>
  </si>
  <si>
    <t>K. AwWU e¨q</t>
  </si>
  <si>
    <t>O. Kw¤úDUvi †givgZ I Kvwj µq</t>
  </si>
  <si>
    <t>2| Ki Av`v‡qi Rb¨ e¨q (20% Kwgkb)</t>
  </si>
  <si>
    <t>K. BDwbqb GjvKvi wewfbœ cªwZôvb/K¬v‡e Avw_©K Aby`vbt</t>
  </si>
  <si>
    <t>V. Avbylvw½K e¨q (Awdm)</t>
  </si>
  <si>
    <t>Dc‡Rjv-Ryox,  †Rjv-‡gŠjfxevRvi|</t>
  </si>
  <si>
    <t xml:space="preserve">8. wfwRwW cwienb eve` </t>
  </si>
  <si>
    <t>Z. Awdm cÖ‡qvR‡b mwP‡ei hvZvqvZ e¨q</t>
  </si>
  <si>
    <t>K. †Lvqvo (e‡Kqv mn)</t>
  </si>
  <si>
    <t>K. emZevox (nvj)</t>
  </si>
  <si>
    <t>L. emZevox (e‡Kqv)</t>
  </si>
  <si>
    <t>GwWwc</t>
  </si>
  <si>
    <t>KvweLv</t>
  </si>
  <si>
    <t>KvweUv</t>
  </si>
  <si>
    <t>wU.Avi</t>
  </si>
  <si>
    <t>AwZ`wi`ª‡`i Rb¨ Kg©m„: Kg©:</t>
  </si>
  <si>
    <t>wR.Avi</t>
  </si>
  <si>
    <t>¯’vei m¤úwË n¯Ívi Ki 1%</t>
  </si>
  <si>
    <t>‡Pqvig¨v‡bi m¤§vbxfvZv</t>
  </si>
  <si>
    <t>m`m¨M‡bi m¤§vbx fvZv</t>
  </si>
  <si>
    <t>mwP‡ei †eZb fvZv</t>
  </si>
  <si>
    <t>wnmve mn: Kvg Kw¤ú: Acv †eZb fvZv</t>
  </si>
  <si>
    <t>`dv`‡ii †eZb fvZv</t>
  </si>
  <si>
    <t>gnjøv`viM‡bi †eZb fvZv</t>
  </si>
  <si>
    <t>3. ivR¯^ DØ„Ë¡</t>
  </si>
  <si>
    <t xml:space="preserve">                      Dc‡Rjv- Ro–x, †Rjv-‡gŠjfxevRvi|</t>
  </si>
  <si>
    <t xml:space="preserve">                        mwPe</t>
  </si>
  <si>
    <t xml:space="preserve">                        ‡Pqvig¨vb</t>
  </si>
  <si>
    <t>M. miKvix Aby`vb</t>
  </si>
  <si>
    <t>Dc‡Rjv- Ryox, †Rjv-‡gŠjfxevRvi|</t>
  </si>
  <si>
    <t xml:space="preserve">                           mwPe</t>
  </si>
  <si>
    <t xml:space="preserve">                         Dc‡Rjv-  Ryox, †Rjv-‡gŠjfxevRvi|</t>
  </si>
  <si>
    <t xml:space="preserve">                           ‡Pqvig¨vb</t>
  </si>
  <si>
    <t>mvaviY ms¯’vcbt</t>
  </si>
  <si>
    <t>13|cjøx Dbœqb I mgevq, e„ÿ †ivcb</t>
  </si>
  <si>
    <t>1| †Pqvig¨v‡bi m¤§vbx (mi:)</t>
  </si>
  <si>
    <t>2| m`m¨M‡bi m¤§vbx (mi:)</t>
  </si>
  <si>
    <t>3| mwP‡ei †eZb fvZv</t>
  </si>
  <si>
    <t>4| wnmve mn: Kvg Kw¤ú: Acv:</t>
  </si>
  <si>
    <t>5| `dv`‡ii †eZb fvZv</t>
  </si>
  <si>
    <t>6| gnjøv`v‡ii †eZb fvZv</t>
  </si>
  <si>
    <t>17| Ab¨vb¨ e¨q</t>
  </si>
  <si>
    <t>15| `y‡h©vM e¨e¯’v I ÎvY (wfwRwW,wfwRGd, wR.Avi)</t>
  </si>
  <si>
    <t>9| wµov I ms¯‹…wZ</t>
  </si>
  <si>
    <t>Dc‡Rjv- Ryox,    †Rjv-‡gŠjfxevRvi|</t>
  </si>
  <si>
    <t>mwPe. BD/wc</t>
  </si>
  <si>
    <t>cª‡`q fwel¨ Znwej,g~j‡eZ‡bi 10%</t>
  </si>
  <si>
    <t xml:space="preserve"> mwPe</t>
  </si>
  <si>
    <t xml:space="preserve"> ‡Pqvig¨vb</t>
  </si>
  <si>
    <t>02bs c~e©Ryox BDwbqb  cwil`</t>
  </si>
  <si>
    <t>Dc‡Rjv- Ryox   †Rjv- ‡gŠjfxevRvi|</t>
  </si>
  <si>
    <t>Dc‡Rjv-Ryox, ‡Rjv- ‡gŠjfxevRvi|</t>
  </si>
  <si>
    <t>02bs c~e©Ryox  BDwbqb cwil`</t>
  </si>
  <si>
    <t>c~e©Ryox  BDwbqb cwil`</t>
  </si>
  <si>
    <t>Ryox, ‡gŠjfxevRvi</t>
  </si>
  <si>
    <t>Dc‡Rjv-Ryox,   †Rjv-‡gŠjfxevRvi</t>
  </si>
  <si>
    <t>BDwbqb cwil‡`i ev‡RU</t>
  </si>
  <si>
    <t>4| Ki Av`vq,Rb¥ I g„Zz¨ wbeÜb LiP (wewfbœ †iwR÷vi, dig, iwk` eB Qvcv, cÖPvi BZ¨vw` gy`ªY)</t>
  </si>
  <si>
    <t>18| wewea</t>
  </si>
  <si>
    <t>‡gvU Dbœqb Avq</t>
  </si>
  <si>
    <t>‡gvU ms¯’vcb Avq</t>
  </si>
  <si>
    <t xml:space="preserve"> ‡gvU cÖK…Z ivR¯^ e¨q </t>
  </si>
  <si>
    <r>
      <t>wUKv: ‡Pqvig¨vb: 4500+5500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12=120000/-, †g¤^vi: 4400+3600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12=1152000/-=1272000 UvKv</t>
    </r>
  </si>
  <si>
    <t>mwPe=11300*5+18460=19025*40%=7610+19025+1500+200=28335*12+18460+19025=377505/-</t>
  </si>
  <si>
    <t>`dv`vi=3400*12+3400*2+300*4*12=62000/-</t>
  </si>
  <si>
    <t>gnjøv`vi=3000*12+3000*2+300*4*12=56400/-*9=507600/-</t>
  </si>
  <si>
    <t>‡Pqvig¨vb: 5500*12=66000/-</t>
  </si>
  <si>
    <t>m`m¨: 4400*12=52800/-*12=633600</t>
  </si>
  <si>
    <t>_. `vb/Avw_©K mvnvh¨/</t>
  </si>
  <si>
    <t>X. cwÎKv, B›Uvi‡›U (e‡Kqvmn)</t>
  </si>
  <si>
    <t>‡Pqvig¨vb=4500*12=54000/-</t>
  </si>
  <si>
    <t>m`m¨=3600*12*12=518400/-</t>
  </si>
  <si>
    <t>(1) cwil` Kg©Pvwi (‡m‡µUvix I MÖvgcywjkMb)</t>
  </si>
  <si>
    <t>L. nvUevRvi  (‡QvU AvK…wZi)</t>
  </si>
  <si>
    <t>5| ¯^v¯’¨ I m¨vwb‡Ukb</t>
  </si>
  <si>
    <t>4| Avv_© mvgvwRK AeKvVv‡gv (†hvMv‡hvM)</t>
  </si>
  <si>
    <t>KwgDwbwU wK¬wb‡K Jla mieivn I ¯^v¯’¨ m¤§vZ m¨vwbUvix †jwUªY mieivn</t>
  </si>
  <si>
    <t>e„ÿ †ivcb</t>
  </si>
  <si>
    <t>-</t>
  </si>
  <si>
    <t>evoxfvov, g~j †eZ‡bi 40%</t>
  </si>
  <si>
    <t>Ab¨vb¨ fvZvw`(wUwdb I wPwKrmv)</t>
  </si>
  <si>
    <t>me©‡gvU Dbœqb e¨q: (ms¯’vcb+Dbœqb)</t>
  </si>
  <si>
    <t>‡gvU ms¯’vcb e¨q</t>
  </si>
  <si>
    <t>†hvM cÖviw¤¢K †Ri (1 RyjvB)(M)</t>
  </si>
  <si>
    <t>‡gvU ivR¯^ Avq</t>
  </si>
  <si>
    <t>‡gvU ivR¯^ e¨q</t>
  </si>
  <si>
    <t>‡gvU Dbœqb e¨q</t>
  </si>
  <si>
    <t>DØË¡</t>
  </si>
  <si>
    <t>me©‡gvU Avq</t>
  </si>
  <si>
    <t>me©‡gvU e¨q</t>
  </si>
  <si>
    <t>A_© ermi- 2019-2020</t>
  </si>
  <si>
    <t>bvMwiK=100/- DËivwaKvix: 500/-</t>
  </si>
  <si>
    <t>†gvU Avq (ivRm¦ wnmve)</t>
  </si>
  <si>
    <t>M. cwil‡`i gvwmK mfvmg~‡ni LiP</t>
  </si>
  <si>
    <t>W. cwienb (wfwRwW, wfwRGd I Ab¨vb¨ Îvb)</t>
  </si>
  <si>
    <t>M. e¨emv  Ki</t>
  </si>
  <si>
    <t>O. Pv evMvb Ki (e‡Kqv mn)</t>
  </si>
  <si>
    <t>P. fvovq PvwjZ †gvUihvb Ki</t>
  </si>
  <si>
    <t xml:space="preserve">N. </t>
  </si>
  <si>
    <t>18| †mŠi c¨v‡bj mieivn</t>
  </si>
  <si>
    <t>Ab¨vb¨ Avq:</t>
  </si>
  <si>
    <t>1. Rb¥ g„Zz¨ wbeÜb Lv‡Z cÖvß Aby`vb</t>
  </si>
  <si>
    <t>‡gvU Ab¨vb¨ Avq:</t>
  </si>
  <si>
    <t>S. DaŸ©Zb KZ©„c‡ÿi cwi`k©‡b Avc¨vqb e¨q I Ab¨vb¨</t>
  </si>
  <si>
    <t>gnvN© fvZv (hw` _v‡K) ev _vbv nvwRiv fvZv</t>
  </si>
  <si>
    <t>Drme fvZv</t>
  </si>
  <si>
    <t>‰ekvLx fvZv</t>
  </si>
  <si>
    <t>evwl©K Mo A‡_©i  cwigvb</t>
  </si>
  <si>
    <t>wnmve mn:=9300*45%=4185+9300=13485+1500+200=15185*12=182220+9300+9300=202760/-</t>
  </si>
  <si>
    <t>`dv`vi=7000*14+300*4*12=112400/-</t>
  </si>
  <si>
    <t>gnjøv`vi=6500*14+300*4*12=105400*9=948600/-</t>
  </si>
  <si>
    <t xml:space="preserve">BDwbqb cwil` Kg©Pvix‡`i ‡eZb fvZvi weeiYx </t>
  </si>
  <si>
    <t>mwPe</t>
  </si>
  <si>
    <t>wn:mn: Kvg Kw¤ú: Acv:</t>
  </si>
  <si>
    <t xml:space="preserve"> †gvU Dbœqb e¨q</t>
  </si>
  <si>
    <t>mgvwß †Rimn †gvU Dbœqb e¨q: ( Dbœqb wnmve)</t>
  </si>
  <si>
    <t>A_© ermi- 2020-2021</t>
  </si>
  <si>
    <t>c~e©eZ©x erm‡ii cÖK„Z Avq       (2019-2019)</t>
  </si>
  <si>
    <t>PjwZ erm‡ii ev‡RU ev ms‡kvwaZ ev‡RU (2019-2020)</t>
  </si>
  <si>
    <t>cieZ©x erm‡ii ev‡RU           (2020-2021)</t>
  </si>
  <si>
    <t>cieZ©x erm‡ii ev‡RU (2020-2021)</t>
  </si>
  <si>
    <t>c~e©eZ©x erm‡ii cÖK„Z e¨q       (2018-2019)</t>
  </si>
  <si>
    <t xml:space="preserve">ব্যায়: </t>
  </si>
  <si>
    <t>M. Ab¨vb¨ cªvwZôvwbK e¨q (A¯’vqx mnKvixi gRyix)</t>
  </si>
  <si>
    <t>cieZ©x erm‡ii ev‡RU      (2020-2021)</t>
  </si>
  <si>
    <t>PjwZ erm‡ii ev‡RU ev ms‡kvwaZ ev‡RU   (2019-2020)</t>
  </si>
  <si>
    <t>c~e©eZ©x erm‡ii cÖK„Z cÖvwß                (2018-2019)</t>
  </si>
  <si>
    <t>Ask 2- (A_© eQi: 2020-2021) Dbœqb wnmve e¨q</t>
  </si>
  <si>
    <t>c~e©eZ©x erm‡ii cÖK„Z e¨q      (2018-2019)</t>
  </si>
  <si>
    <t>2. 1jv RyjvB Zvwi‡L cÖviw¤¢K †Ri</t>
  </si>
  <si>
    <t>43000 টন</t>
  </si>
  <si>
    <t>mwPe=21380*40%=8552+21380+1500+200=29637*12+19955+19955=399545/-</t>
  </si>
  <si>
    <t xml:space="preserve">BDwbqb cwil` KZ©„K avh©K…Z wewfbœ ‡mevi bvg I wd Gi  weeiYx </t>
  </si>
  <si>
    <t>A_© ermi-2020-2021</t>
  </si>
  <si>
    <t>‡mevi weeiYx</t>
  </si>
  <si>
    <t>bvMwiK mb` wd</t>
  </si>
  <si>
    <t>avh©¨K…Z wd</t>
  </si>
  <si>
    <t>wewfbœ ai‡Yi  cÖZ¨qbcÎ wd</t>
  </si>
  <si>
    <t>‡UªW jvB‡mÝ wd</t>
  </si>
  <si>
    <t>Rb¥ wbeÜbwd</t>
  </si>
  <si>
    <t>wewa †gvZv‡eK</t>
  </si>
  <si>
    <t xml:space="preserve">g„Zz¨ wbeÜb wd </t>
  </si>
  <si>
    <t>mZ¡ mb`cÎt</t>
  </si>
  <si>
    <t>K</t>
  </si>
  <si>
    <t>Miæ</t>
  </si>
  <si>
    <t>L</t>
  </si>
  <si>
    <t>gwnl</t>
  </si>
  <si>
    <t>M</t>
  </si>
  <si>
    <t>QvMj</t>
  </si>
  <si>
    <t>A_© eQi: 2020-2021</t>
  </si>
  <si>
    <t>c~e©eZx© erm‡ii cÖK„Z ev‡RU 2018-2019)</t>
  </si>
  <si>
    <t>PjwZ erm‡ii ev‡RU ev PjwZ erm‡ii ms‡kvwaZ ev‡RU (2019-2020)</t>
  </si>
  <si>
    <t>cieZ©x erm‡ii        ev‡RU         (2020-2021)</t>
  </si>
  <si>
    <r>
      <rPr>
        <b/>
        <sz val="18"/>
        <color indexed="8"/>
        <rFont val="SutonnyMJ"/>
      </rPr>
      <t xml:space="preserve">                    </t>
    </r>
    <r>
      <rPr>
        <b/>
        <u/>
        <sz val="18"/>
        <color indexed="8"/>
        <rFont val="SutonnyMJ"/>
      </rPr>
      <t xml:space="preserve"> 2020-2021 A_© eQ‡ii ev‡RU cwimsL¨vb</t>
    </r>
  </si>
  <si>
    <t>Avey kvnxb</t>
  </si>
  <si>
    <t>mv‡jn DwÏb Avng`</t>
  </si>
  <si>
    <r>
      <t>4. wbeÜb Ki</t>
    </r>
    <r>
      <rPr>
        <b/>
        <sz val="11"/>
        <color indexed="8"/>
        <rFont val="SutonnyMJ"/>
      </rPr>
      <t>(‡emiKvix ¯‹zj, gv`ªvmv)</t>
    </r>
  </si>
  <si>
    <r>
      <t xml:space="preserve">10. Ab¨vb¨ </t>
    </r>
    <r>
      <rPr>
        <b/>
        <sz val="8"/>
        <color indexed="8"/>
        <rFont val="SutonnyMJ"/>
      </rPr>
      <t>(mZ¨vqb,¯’vbxq cviwgU,Mevw`cïi gvwjKvbv m‡Z¡i mb` BZ¨vw`)</t>
    </r>
  </si>
  <si>
    <r>
      <t xml:space="preserve">1| </t>
    </r>
    <r>
      <rPr>
        <b/>
        <sz val="11"/>
        <color indexed="8"/>
        <rFont val="SutonnyMJ"/>
      </rPr>
      <t>K„wl I ‡mP,evRvi, grm¨ I cÖvYx m¤ú`</t>
    </r>
  </si>
  <si>
    <t>mZ¨vqb wd (Pzw³ g~‡j¨i)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</si>
</sst>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4"/>
      <color indexed="8"/>
      <name val="SutonnyMJ"/>
    </font>
    <font>
      <sz val="12"/>
      <color indexed="8"/>
      <name val="SutonnyMJ"/>
    </font>
    <font>
      <b/>
      <sz val="12"/>
      <color indexed="8"/>
      <name val="SutonnyMJ"/>
    </font>
    <font>
      <sz val="14"/>
      <color indexed="8"/>
      <name val="SutonnyMJ"/>
    </font>
    <font>
      <b/>
      <sz val="14"/>
      <color indexed="8"/>
      <name val="SutonnyMJ"/>
    </font>
    <font>
      <sz val="16"/>
      <color indexed="8"/>
      <name val="SutonnyMJ"/>
    </font>
    <font>
      <b/>
      <sz val="16"/>
      <color indexed="8"/>
      <name val="SutonnyMJ"/>
    </font>
    <font>
      <sz val="11"/>
      <color indexed="8"/>
      <name val="SutonnyMJ"/>
    </font>
    <font>
      <b/>
      <sz val="11"/>
      <color indexed="8"/>
      <name val="SutonnyMJ"/>
    </font>
    <font>
      <sz val="11"/>
      <color indexed="8"/>
      <name val="Wingdings 2"/>
      <family val="1"/>
      <charset val="2"/>
    </font>
    <font>
      <b/>
      <sz val="10"/>
      <color indexed="8"/>
      <name val="SutonnyMJ"/>
    </font>
    <font>
      <b/>
      <sz val="18"/>
      <color indexed="8"/>
      <name val="SutonnyMJ"/>
    </font>
    <font>
      <b/>
      <u/>
      <sz val="18"/>
      <color indexed="8"/>
      <name val="SutonnyMJ"/>
    </font>
    <font>
      <b/>
      <u/>
      <sz val="12"/>
      <color indexed="8"/>
      <name val="SutonnyMJ"/>
    </font>
    <font>
      <sz val="11"/>
      <color theme="1"/>
      <name val="SutonnyMJ"/>
    </font>
    <font>
      <sz val="14"/>
      <name val="SutonnyMJ"/>
    </font>
    <font>
      <sz val="14"/>
      <color theme="1"/>
      <name val="SutonnyMJ"/>
    </font>
    <font>
      <b/>
      <sz val="16"/>
      <color indexed="8"/>
      <name val="Calibri"/>
      <family val="2"/>
    </font>
    <font>
      <b/>
      <sz val="8"/>
      <color indexed="8"/>
      <name val="SutonnyMJ"/>
    </font>
    <font>
      <b/>
      <sz val="11"/>
      <name val="SutonnyMJ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3" fillId="0" borderId="0" xfId="0" applyFont="1" applyBorder="1"/>
    <xf numFmtId="49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49" fontId="5" fillId="0" borderId="0" xfId="0" applyNumberFormat="1" applyFont="1"/>
    <xf numFmtId="0" fontId="5" fillId="2" borderId="1" xfId="0" applyFont="1" applyFill="1" applyBorder="1" applyAlignment="1">
      <alignment horizontal="justify" vertical="top"/>
    </xf>
    <xf numFmtId="49" fontId="3" fillId="0" borderId="0" xfId="0" applyNumberFormat="1" applyFont="1"/>
    <xf numFmtId="0" fontId="1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1" fillId="0" borderId="0" xfId="0" applyFont="1"/>
    <xf numFmtId="0" fontId="5" fillId="2" borderId="1" xfId="0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4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/>
    <xf numFmtId="0" fontId="8" fillId="0" borderId="0" xfId="0" applyFont="1" applyBorder="1"/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Border="1"/>
    <xf numFmtId="0" fontId="9" fillId="6" borderId="1" xfId="0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8" borderId="1" xfId="0" applyFont="1" applyFill="1" applyBorder="1" applyAlignment="1">
      <alignment horizontal="justify" vertical="top"/>
    </xf>
    <xf numFmtId="0" fontId="5" fillId="8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2" fontId="3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3" fillId="0" borderId="0" xfId="0" applyFont="1"/>
    <xf numFmtId="0" fontId="14" fillId="0" borderId="0" xfId="0" applyFont="1"/>
    <xf numFmtId="2" fontId="1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6" borderId="1" xfId="0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vertical="top"/>
    </xf>
    <xf numFmtId="2" fontId="9" fillId="6" borderId="1" xfId="0" applyNumberFormat="1" applyFont="1" applyFill="1" applyBorder="1" applyAlignment="1">
      <alignment horizontal="right" vertical="top"/>
    </xf>
    <xf numFmtId="2" fontId="9" fillId="0" borderId="0" xfId="0" applyNumberFormat="1" applyFont="1" applyBorder="1"/>
    <xf numFmtId="2" fontId="3" fillId="6" borderId="1" xfId="0" applyNumberFormat="1" applyFont="1" applyFill="1" applyBorder="1"/>
    <xf numFmtId="2" fontId="3" fillId="0" borderId="1" xfId="0" applyNumberFormat="1" applyFont="1" applyBorder="1"/>
    <xf numFmtId="2" fontId="3" fillId="5" borderId="1" xfId="0" applyNumberFormat="1" applyFont="1" applyFill="1" applyBorder="1"/>
    <xf numFmtId="2" fontId="3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2" fillId="4" borderId="0" xfId="0" applyFont="1" applyFill="1"/>
    <xf numFmtId="0" fontId="3" fillId="6" borderId="1" xfId="0" applyFont="1" applyFill="1" applyBorder="1" applyAlignment="1">
      <alignment horizontal="right"/>
    </xf>
    <xf numFmtId="0" fontId="15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/>
    </xf>
    <xf numFmtId="0" fontId="16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7" fillId="0" borderId="0" xfId="0" applyFo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2" fontId="7" fillId="5" borderId="0" xfId="0" applyNumberFormat="1" applyFont="1" applyFill="1" applyAlignment="1">
      <alignment horizontal="center"/>
    </xf>
    <xf numFmtId="0" fontId="5" fillId="5" borderId="1" xfId="0" applyFont="1" applyFill="1" applyBorder="1" applyAlignment="1">
      <alignment horizontal="justify" vertical="top"/>
    </xf>
    <xf numFmtId="0" fontId="5" fillId="5" borderId="1" xfId="0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49" fontId="6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/>
    <xf numFmtId="49" fontId="6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/>
    <xf numFmtId="49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Alignme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 applyProtection="1"/>
    <xf numFmtId="0" fontId="5" fillId="5" borderId="1" xfId="0" applyFont="1" applyFill="1" applyBorder="1" applyProtection="1"/>
    <xf numFmtId="0" fontId="5" fillId="0" borderId="1" xfId="0" applyFont="1" applyBorder="1"/>
    <xf numFmtId="0" fontId="5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Continuous" vertical="center"/>
    </xf>
    <xf numFmtId="0" fontId="3" fillId="0" borderId="0" xfId="0" applyFont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5" borderId="1" xfId="0" applyNumberFormat="1" applyFont="1" applyFill="1" applyBorder="1"/>
    <xf numFmtId="2" fontId="5" fillId="0" borderId="0" xfId="0" applyNumberFormat="1" applyFont="1"/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Continuous"/>
    </xf>
    <xf numFmtId="2" fontId="3" fillId="0" borderId="0" xfId="0" applyNumberFormat="1" applyFont="1"/>
    <xf numFmtId="49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/>
    </xf>
    <xf numFmtId="0" fontId="9" fillId="2" borderId="10" xfId="0" applyFont="1" applyFill="1" applyBorder="1" applyAlignment="1">
      <alignment horizontal="justify" vertical="top"/>
    </xf>
    <xf numFmtId="0" fontId="9" fillId="2" borderId="3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/>
    <xf numFmtId="0" fontId="9" fillId="0" borderId="1" xfId="0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right" vertical="top"/>
    </xf>
    <xf numFmtId="0" fontId="20" fillId="4" borderId="1" xfId="0" applyFont="1" applyFill="1" applyBorder="1" applyAlignment="1">
      <alignment horizontal="justify" vertical="top"/>
    </xf>
    <xf numFmtId="2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vertical="top" wrapText="1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2" fontId="9" fillId="0" borderId="1" xfId="0" applyNumberFormat="1" applyFont="1" applyBorder="1" applyAlignment="1">
      <alignment vertical="top"/>
    </xf>
    <xf numFmtId="0" fontId="9" fillId="0" borderId="0" xfId="0" applyFont="1"/>
    <xf numFmtId="2" fontId="9" fillId="0" borderId="0" xfId="0" applyNumberFormat="1" applyFont="1"/>
    <xf numFmtId="49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/>
    </xf>
    <xf numFmtId="49" fontId="9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justify" vertical="top"/>
    </xf>
    <xf numFmtId="2" fontId="3" fillId="2" borderId="1" xfId="0" applyNumberFormat="1" applyFont="1" applyFill="1" applyBorder="1"/>
    <xf numFmtId="0" fontId="3" fillId="0" borderId="1" xfId="0" applyFont="1" applyBorder="1" applyAlignment="1">
      <alignment horizontal="justify" vertical="top"/>
    </xf>
    <xf numFmtId="2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F9" sqref="F9"/>
    </sheetView>
  </sheetViews>
  <sheetFormatPr defaultRowHeight="15"/>
  <cols>
    <col min="1" max="1" width="9.140625" style="1"/>
    <col min="2" max="2" width="44.140625" style="1" customWidth="1"/>
    <col min="3" max="3" width="17.85546875" style="1" customWidth="1"/>
    <col min="4" max="4" width="27" style="1" customWidth="1"/>
    <col min="5" max="5" width="25.28515625" style="1" customWidth="1"/>
    <col min="6" max="6" width="13.42578125" style="1" customWidth="1"/>
    <col min="7" max="7" width="17.5703125" style="1" customWidth="1"/>
    <col min="8" max="8" width="15.28515625" style="1" customWidth="1"/>
    <col min="9" max="9" width="13.85546875" style="1" customWidth="1"/>
    <col min="10" max="10" width="13.140625" style="1" customWidth="1"/>
    <col min="11" max="16384" width="9.140625" style="1"/>
  </cols>
  <sheetData>
    <row r="1" spans="1:5" s="3" customFormat="1" ht="24.75" customHeight="1">
      <c r="A1" s="113" t="s">
        <v>94</v>
      </c>
      <c r="B1" s="113"/>
      <c r="C1" s="113"/>
      <c r="D1" s="113"/>
      <c r="E1" s="113"/>
    </row>
    <row r="2" spans="1:5" s="3" customFormat="1" ht="19.5">
      <c r="A2" s="113" t="s">
        <v>97</v>
      </c>
      <c r="B2" s="113"/>
      <c r="C2" s="113"/>
      <c r="D2" s="113"/>
      <c r="E2" s="113"/>
    </row>
    <row r="3" spans="1:5" s="3" customFormat="1" ht="18">
      <c r="A3" s="10"/>
      <c r="B3" s="10"/>
      <c r="C3" s="10"/>
      <c r="D3" s="114" t="s">
        <v>57</v>
      </c>
      <c r="E3" s="114"/>
    </row>
    <row r="4" spans="1:5" s="3" customFormat="1" ht="18" customHeight="1">
      <c r="A4" s="10"/>
      <c r="B4" s="145" t="s">
        <v>256</v>
      </c>
      <c r="C4" s="145"/>
      <c r="D4" s="115" t="s">
        <v>58</v>
      </c>
      <c r="E4" s="115"/>
    </row>
    <row r="5" spans="1:5" s="3" customFormat="1" ht="18">
      <c r="A5" s="104" t="s">
        <v>98</v>
      </c>
      <c r="B5" s="104"/>
      <c r="C5" s="104"/>
      <c r="D5" s="104"/>
      <c r="E5" s="104"/>
    </row>
    <row r="6" spans="1:5" ht="54">
      <c r="A6" s="105" t="s">
        <v>6</v>
      </c>
      <c r="B6" s="106"/>
      <c r="C6" s="20" t="s">
        <v>257</v>
      </c>
      <c r="D6" s="20" t="s">
        <v>258</v>
      </c>
      <c r="E6" s="20" t="s">
        <v>259</v>
      </c>
    </row>
    <row r="7" spans="1:5" ht="18">
      <c r="A7" s="18" t="s">
        <v>7</v>
      </c>
      <c r="B7" s="18" t="s">
        <v>8</v>
      </c>
      <c r="C7" s="11"/>
      <c r="D7" s="11"/>
      <c r="E7" s="11"/>
    </row>
    <row r="8" spans="1:5" ht="18.95" customHeight="1">
      <c r="A8" s="107"/>
      <c r="B8" s="8" t="s">
        <v>0</v>
      </c>
      <c r="C8" s="14">
        <f>'Revenue Income "KHA"'!B30</f>
        <v>896119</v>
      </c>
      <c r="D8" s="14">
        <f>'Revenue Income "KHA"'!C30</f>
        <v>1192000</v>
      </c>
      <c r="E8" s="14">
        <f>'Revenue Income "KHA"'!D30</f>
        <v>1296000</v>
      </c>
    </row>
    <row r="9" spans="1:5" ht="18.95" customHeight="1">
      <c r="A9" s="108"/>
      <c r="B9" s="8" t="s">
        <v>1</v>
      </c>
      <c r="C9" s="14">
        <v>0</v>
      </c>
      <c r="D9" s="14">
        <v>0</v>
      </c>
      <c r="E9" s="14">
        <v>0</v>
      </c>
    </row>
    <row r="10" spans="1:5" ht="18.95" customHeight="1">
      <c r="A10" s="108"/>
      <c r="B10" s="47" t="s">
        <v>2</v>
      </c>
      <c r="C10" s="45">
        <f>SUM(C8:C9)</f>
        <v>896119</v>
      </c>
      <c r="D10" s="45">
        <f>SUM(D8:D9)</f>
        <v>1192000</v>
      </c>
      <c r="E10" s="45">
        <f>SUM(E8:E9)</f>
        <v>1296000</v>
      </c>
    </row>
    <row r="11" spans="1:5" ht="18.95" customHeight="1">
      <c r="A11" s="108"/>
      <c r="B11" s="8" t="s">
        <v>3</v>
      </c>
      <c r="C11" s="13">
        <v>511810</v>
      </c>
      <c r="D11" s="14">
        <v>1089750</v>
      </c>
      <c r="E11" s="14">
        <v>1175750</v>
      </c>
    </row>
    <row r="12" spans="1:5" ht="18.95" customHeight="1">
      <c r="A12" s="109"/>
      <c r="B12" s="9" t="s">
        <v>9</v>
      </c>
      <c r="C12" s="15">
        <f>C10-C11</f>
        <v>384309</v>
      </c>
      <c r="D12" s="15">
        <f>D10-D11</f>
        <v>102250</v>
      </c>
      <c r="E12" s="15">
        <f>E10-E11</f>
        <v>120250</v>
      </c>
    </row>
    <row r="13" spans="1:5" ht="18.95" customHeight="1">
      <c r="A13" s="18" t="s">
        <v>11</v>
      </c>
      <c r="B13" s="18" t="s">
        <v>12</v>
      </c>
      <c r="C13" s="11"/>
      <c r="D13" s="16"/>
      <c r="E13" s="16"/>
    </row>
    <row r="14" spans="1:5" ht="18.95" customHeight="1">
      <c r="A14" s="110"/>
      <c r="B14" s="8" t="s">
        <v>10</v>
      </c>
      <c r="C14" s="14">
        <v>14482683</v>
      </c>
      <c r="D14" s="14">
        <v>12458000</v>
      </c>
      <c r="E14" s="14">
        <v>13632320</v>
      </c>
    </row>
    <row r="15" spans="1:5" ht="18.95" customHeight="1">
      <c r="A15" s="111"/>
      <c r="B15" s="8" t="s">
        <v>13</v>
      </c>
      <c r="C15" s="14">
        <v>0</v>
      </c>
      <c r="D15" s="14">
        <v>2249593</v>
      </c>
      <c r="E15" s="14">
        <v>2281668</v>
      </c>
    </row>
    <row r="16" spans="1:5" ht="18.95" customHeight="1">
      <c r="A16" s="111"/>
      <c r="B16" s="44" t="s">
        <v>4</v>
      </c>
      <c r="C16" s="45">
        <f>SUM(C14:C15)</f>
        <v>14482683</v>
      </c>
      <c r="D16" s="45">
        <f>SUM(D14:D15)</f>
        <v>14707593</v>
      </c>
      <c r="E16" s="45">
        <f>SUM(E14:E15)</f>
        <v>15913988</v>
      </c>
    </row>
    <row r="17" spans="1:9" ht="18.95" customHeight="1">
      <c r="A17" s="111"/>
      <c r="B17" s="42" t="s">
        <v>14</v>
      </c>
      <c r="C17" s="43">
        <f>SUM(C12+C16)</f>
        <v>14866992</v>
      </c>
      <c r="D17" s="43">
        <f>D12+D16</f>
        <v>14809843</v>
      </c>
      <c r="E17" s="43">
        <f>E12+E16</f>
        <v>16034238</v>
      </c>
      <c r="G17" s="23"/>
    </row>
    <row r="18" spans="1:9" ht="18.95" customHeight="1">
      <c r="A18" s="111"/>
      <c r="B18" s="8" t="s">
        <v>15</v>
      </c>
      <c r="C18" s="14">
        <v>14208222</v>
      </c>
      <c r="D18" s="14">
        <v>14809843</v>
      </c>
      <c r="E18" s="22">
        <v>16034238</v>
      </c>
      <c r="H18" s="23"/>
      <c r="I18" s="23"/>
    </row>
    <row r="19" spans="1:9" ht="18.95" customHeight="1">
      <c r="A19" s="111"/>
      <c r="B19" s="88" t="s">
        <v>16</v>
      </c>
      <c r="C19" s="89">
        <f>C17-C18</f>
        <v>658770</v>
      </c>
      <c r="D19" s="89">
        <f>D17-D18</f>
        <v>0</v>
      </c>
      <c r="E19" s="89">
        <f>E17-E18</f>
        <v>0</v>
      </c>
    </row>
    <row r="20" spans="1:9" ht="18.95" customHeight="1">
      <c r="A20" s="111"/>
      <c r="B20" s="48" t="s">
        <v>190</v>
      </c>
      <c r="C20" s="14">
        <v>1545567</v>
      </c>
      <c r="D20" s="14">
        <v>2204337</v>
      </c>
      <c r="E20" s="14"/>
    </row>
    <row r="21" spans="1:9" ht="18.95" customHeight="1">
      <c r="A21" s="112"/>
      <c r="B21" s="11" t="s">
        <v>5</v>
      </c>
      <c r="C21" s="16">
        <f>SUM(C19:C20)</f>
        <v>2204337</v>
      </c>
      <c r="D21" s="16">
        <f>D19+D20</f>
        <v>2204337</v>
      </c>
      <c r="E21" s="16">
        <f>E19+E20</f>
        <v>0</v>
      </c>
    </row>
    <row r="22" spans="1:9" ht="18">
      <c r="A22" s="4"/>
      <c r="B22" s="17"/>
      <c r="C22" s="4"/>
      <c r="D22" s="4"/>
      <c r="E22" s="4"/>
    </row>
    <row r="23" spans="1:9" ht="22.5">
      <c r="A23" s="4"/>
      <c r="B23" s="49" t="s">
        <v>260</v>
      </c>
      <c r="C23" s="50"/>
      <c r="D23" s="50"/>
    </row>
    <row r="24" spans="1:9" ht="19.5">
      <c r="A24" s="7"/>
      <c r="B24" s="83" t="s">
        <v>191</v>
      </c>
      <c r="C24" s="84">
        <v>1296000</v>
      </c>
      <c r="D24" s="83" t="s">
        <v>192</v>
      </c>
      <c r="E24" s="84">
        <v>1175750</v>
      </c>
    </row>
    <row r="25" spans="1:9" ht="19.5">
      <c r="A25" s="7"/>
      <c r="B25" s="83" t="s">
        <v>166</v>
      </c>
      <c r="C25" s="84">
        <v>16034238</v>
      </c>
      <c r="D25" s="83" t="s">
        <v>193</v>
      </c>
      <c r="E25" s="84">
        <v>16034238</v>
      </c>
    </row>
    <row r="26" spans="1:9" ht="19.5">
      <c r="A26" s="4"/>
      <c r="B26" s="83" t="s">
        <v>195</v>
      </c>
      <c r="C26" s="84">
        <f>SUM(C24:C25)</f>
        <v>17330238</v>
      </c>
      <c r="D26" s="83" t="s">
        <v>196</v>
      </c>
      <c r="E26" s="84">
        <f>SUM(E24:E25)</f>
        <v>17209988</v>
      </c>
    </row>
    <row r="27" spans="1:9" ht="19.5">
      <c r="A27" s="4"/>
      <c r="B27" s="85"/>
      <c r="C27" s="85"/>
      <c r="D27" s="86" t="s">
        <v>194</v>
      </c>
      <c r="E27" s="87">
        <f>SUM(C26-E26)</f>
        <v>120250</v>
      </c>
    </row>
    <row r="28" spans="1:9" ht="18">
      <c r="A28" s="4"/>
      <c r="B28" s="17"/>
      <c r="C28" s="17"/>
    </row>
    <row r="29" spans="1:9" ht="18">
      <c r="A29" s="4"/>
      <c r="B29" s="17"/>
      <c r="C29" s="17"/>
    </row>
    <row r="30" spans="1:9" ht="18">
      <c r="B30" s="147" t="s">
        <v>261</v>
      </c>
      <c r="C30" s="147"/>
      <c r="D30" s="147" t="s">
        <v>262</v>
      </c>
    </row>
    <row r="31" spans="1:9" ht="18">
      <c r="B31" s="19" t="s">
        <v>154</v>
      </c>
      <c r="C31" s="7"/>
      <c r="D31" s="19" t="s">
        <v>42</v>
      </c>
    </row>
    <row r="32" spans="1:9" ht="18">
      <c r="B32" s="19" t="s">
        <v>159</v>
      </c>
      <c r="C32" s="7" t="s">
        <v>63</v>
      </c>
      <c r="D32" s="90" t="s">
        <v>160</v>
      </c>
    </row>
    <row r="33" spans="2:4" ht="18">
      <c r="B33" s="19" t="s">
        <v>161</v>
      </c>
      <c r="C33" s="146" t="s">
        <v>64</v>
      </c>
      <c r="D33" s="19" t="s">
        <v>161</v>
      </c>
    </row>
  </sheetData>
  <mergeCells count="8">
    <mergeCell ref="A5:E5"/>
    <mergeCell ref="A6:B6"/>
    <mergeCell ref="A8:A12"/>
    <mergeCell ref="A14:A21"/>
    <mergeCell ref="A1:E1"/>
    <mergeCell ref="A2:E2"/>
    <mergeCell ref="D3:E3"/>
    <mergeCell ref="D4:E4"/>
  </mergeCells>
  <phoneticPr fontId="0" type="noConversion"/>
  <pageMargins left="0.75" right="0.25" top="0.25" bottom="0.25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opLeftCell="A29" zoomScale="130" zoomScaleNormal="130" workbookViewId="0">
      <selection activeCell="G37" sqref="G37"/>
    </sheetView>
  </sheetViews>
  <sheetFormatPr defaultRowHeight="20.100000000000001" customHeight="1"/>
  <cols>
    <col min="1" max="1" width="30.7109375" style="155" customWidth="1"/>
    <col min="2" max="2" width="18.28515625" style="164" customWidth="1"/>
    <col min="3" max="3" width="21.5703125" style="164" customWidth="1"/>
    <col min="4" max="4" width="16.7109375" style="164" customWidth="1"/>
    <col min="5" max="16384" width="9.140625" style="1"/>
  </cols>
  <sheetData>
    <row r="1" spans="1:4" ht="20.100000000000001" customHeight="1">
      <c r="A1" s="113" t="s">
        <v>94</v>
      </c>
      <c r="B1" s="113"/>
      <c r="C1" s="113"/>
      <c r="D1" s="113"/>
    </row>
    <row r="2" spans="1:4" ht="20.100000000000001" customHeight="1">
      <c r="A2" s="113" t="s">
        <v>162</v>
      </c>
      <c r="B2" s="113"/>
      <c r="C2" s="113"/>
      <c r="D2" s="113"/>
    </row>
    <row r="3" spans="1:4" ht="20.100000000000001" customHeight="1">
      <c r="A3" s="148"/>
      <c r="B3" s="156"/>
      <c r="C3" s="157" t="s">
        <v>59</v>
      </c>
      <c r="D3" s="157"/>
    </row>
    <row r="4" spans="1:4" ht="20.100000000000001" customHeight="1">
      <c r="A4" s="148"/>
      <c r="B4" s="156"/>
      <c r="C4" s="157" t="s">
        <v>60</v>
      </c>
      <c r="D4" s="157"/>
    </row>
    <row r="5" spans="1:4" ht="20.100000000000001" customHeight="1">
      <c r="A5" s="116" t="s">
        <v>163</v>
      </c>
      <c r="B5" s="116"/>
      <c r="C5" s="116"/>
      <c r="D5" s="116"/>
    </row>
    <row r="6" spans="1:4" ht="20.100000000000001" customHeight="1">
      <c r="A6" s="120" t="s">
        <v>223</v>
      </c>
      <c r="B6" s="120"/>
      <c r="C6" s="120"/>
      <c r="D6" s="120"/>
    </row>
    <row r="7" spans="1:4" ht="20.100000000000001" customHeight="1">
      <c r="A7" s="120" t="s">
        <v>17</v>
      </c>
      <c r="B7" s="120"/>
      <c r="C7" s="120"/>
      <c r="D7" s="120"/>
    </row>
    <row r="8" spans="1:4" ht="20.100000000000001" customHeight="1">
      <c r="A8" s="121" t="s">
        <v>103</v>
      </c>
      <c r="B8" s="121"/>
      <c r="C8" s="121"/>
      <c r="D8" s="121"/>
    </row>
    <row r="9" spans="1:4" ht="20.100000000000001" customHeight="1">
      <c r="A9" s="117" t="s">
        <v>18</v>
      </c>
      <c r="B9" s="118"/>
      <c r="C9" s="118"/>
      <c r="D9" s="119"/>
    </row>
    <row r="10" spans="1:4" ht="29.25" customHeight="1">
      <c r="A10" s="5" t="s">
        <v>19</v>
      </c>
      <c r="B10" s="51" t="s">
        <v>224</v>
      </c>
      <c r="C10" s="51" t="s">
        <v>225</v>
      </c>
      <c r="D10" s="51" t="s">
        <v>226</v>
      </c>
    </row>
    <row r="11" spans="1:4" ht="20.100000000000001" customHeight="1">
      <c r="A11" s="6">
        <v>1</v>
      </c>
      <c r="B11" s="52">
        <v>2</v>
      </c>
      <c r="C11" s="52">
        <v>3</v>
      </c>
      <c r="D11" s="52">
        <v>4</v>
      </c>
    </row>
    <row r="12" spans="1:4" ht="20.100000000000001" customHeight="1">
      <c r="A12" s="149" t="s">
        <v>66</v>
      </c>
      <c r="B12" s="158">
        <v>476222</v>
      </c>
      <c r="C12" s="158"/>
      <c r="D12" s="158"/>
    </row>
    <row r="13" spans="1:4" ht="20.100000000000001" customHeight="1">
      <c r="A13" s="149" t="s">
        <v>116</v>
      </c>
      <c r="B13" s="158">
        <v>136447</v>
      </c>
      <c r="C13" s="59">
        <v>200000</v>
      </c>
      <c r="D13" s="59">
        <v>300000</v>
      </c>
    </row>
    <row r="14" spans="1:4" ht="20.100000000000001" customHeight="1">
      <c r="A14" s="149" t="s">
        <v>117</v>
      </c>
      <c r="B14" s="158">
        <v>0</v>
      </c>
      <c r="C14" s="59">
        <v>150000</v>
      </c>
      <c r="D14" s="59">
        <v>0</v>
      </c>
    </row>
    <row r="15" spans="1:4" ht="20.100000000000001" customHeight="1">
      <c r="A15" s="149" t="s">
        <v>202</v>
      </c>
      <c r="B15" s="158">
        <v>0</v>
      </c>
      <c r="C15" s="59">
        <v>15000</v>
      </c>
      <c r="D15" s="59">
        <v>15000</v>
      </c>
    </row>
    <row r="16" spans="1:4" ht="20.100000000000001" customHeight="1">
      <c r="A16" s="149" t="s">
        <v>205</v>
      </c>
      <c r="B16" s="158">
        <v>0</v>
      </c>
      <c r="C16" s="59">
        <v>0</v>
      </c>
      <c r="D16" s="59">
        <v>0</v>
      </c>
    </row>
    <row r="17" spans="1:5" ht="20.100000000000001" customHeight="1">
      <c r="A17" s="149" t="s">
        <v>203</v>
      </c>
      <c r="B17" s="158">
        <v>0</v>
      </c>
      <c r="C17" s="59">
        <v>0</v>
      </c>
      <c r="D17" s="59">
        <v>154000</v>
      </c>
    </row>
    <row r="18" spans="1:5" ht="20.100000000000001" customHeight="1">
      <c r="A18" s="149" t="s">
        <v>204</v>
      </c>
      <c r="B18" s="158">
        <v>0</v>
      </c>
      <c r="C18" s="59">
        <v>20000</v>
      </c>
      <c r="D18" s="59">
        <v>20000</v>
      </c>
    </row>
    <row r="19" spans="1:5" ht="20.100000000000001" customHeight="1">
      <c r="A19" s="150" t="s">
        <v>67</v>
      </c>
      <c r="B19" s="159"/>
      <c r="C19" s="60"/>
      <c r="D19" s="60"/>
    </row>
    <row r="20" spans="1:5" ht="20.100000000000001" customHeight="1">
      <c r="A20" s="149" t="s">
        <v>115</v>
      </c>
      <c r="B20" s="158">
        <v>3000</v>
      </c>
      <c r="C20" s="59">
        <v>50000</v>
      </c>
      <c r="D20" s="59">
        <v>50000</v>
      </c>
    </row>
    <row r="21" spans="1:5" ht="20.100000000000001" customHeight="1">
      <c r="A21" s="149" t="s">
        <v>180</v>
      </c>
      <c r="B21" s="158">
        <v>0</v>
      </c>
      <c r="C21" s="59">
        <v>0</v>
      </c>
      <c r="D21" s="59">
        <v>0</v>
      </c>
    </row>
    <row r="22" spans="1:5" ht="20.100000000000001" customHeight="1">
      <c r="A22" s="149" t="s">
        <v>68</v>
      </c>
      <c r="B22" s="158">
        <v>0</v>
      </c>
      <c r="C22" s="59">
        <v>5000</v>
      </c>
      <c r="D22" s="59">
        <v>5000</v>
      </c>
    </row>
    <row r="23" spans="1:5" ht="20.100000000000001" customHeight="1">
      <c r="A23" s="149" t="s">
        <v>263</v>
      </c>
      <c r="B23" s="158">
        <v>0</v>
      </c>
      <c r="C23" s="59">
        <v>10000</v>
      </c>
      <c r="D23" s="59">
        <v>10000</v>
      </c>
    </row>
    <row r="24" spans="1:5" ht="20.100000000000001" customHeight="1">
      <c r="A24" s="149" t="s">
        <v>69</v>
      </c>
      <c r="B24" s="158">
        <v>25110</v>
      </c>
      <c r="C24" s="59">
        <v>25000</v>
      </c>
      <c r="D24" s="59">
        <v>25000</v>
      </c>
    </row>
    <row r="25" spans="1:5" ht="20.100000000000001" customHeight="1">
      <c r="A25" s="149" t="s">
        <v>70</v>
      </c>
      <c r="B25" s="158">
        <v>56970</v>
      </c>
      <c r="C25" s="59">
        <v>0</v>
      </c>
      <c r="D25" s="59">
        <v>0</v>
      </c>
    </row>
    <row r="26" spans="1:5" ht="20.100000000000001" customHeight="1">
      <c r="A26" s="151" t="s">
        <v>71</v>
      </c>
      <c r="B26" s="158">
        <v>0</v>
      </c>
      <c r="C26" s="59">
        <v>2000</v>
      </c>
      <c r="D26" s="59">
        <v>2000</v>
      </c>
    </row>
    <row r="27" spans="1:5" ht="20.100000000000001" customHeight="1">
      <c r="A27" s="151" t="s">
        <v>113</v>
      </c>
      <c r="B27" s="158">
        <v>0</v>
      </c>
      <c r="C27" s="59">
        <v>15000</v>
      </c>
      <c r="D27" s="59">
        <v>15000</v>
      </c>
    </row>
    <row r="28" spans="1:5" s="17" customFormat="1" ht="20.100000000000001" customHeight="1">
      <c r="A28" s="152" t="s">
        <v>99</v>
      </c>
      <c r="B28" s="158">
        <v>0</v>
      </c>
      <c r="C28" s="158">
        <v>125000</v>
      </c>
      <c r="D28" s="158">
        <v>125000</v>
      </c>
      <c r="E28" s="1" t="s">
        <v>198</v>
      </c>
    </row>
    <row r="29" spans="1:5" ht="21" customHeight="1">
      <c r="A29" s="151" t="s">
        <v>264</v>
      </c>
      <c r="B29" s="158">
        <v>198370</v>
      </c>
      <c r="C29" s="158">
        <v>575000</v>
      </c>
      <c r="D29" s="158">
        <v>575000</v>
      </c>
    </row>
    <row r="30" spans="1:5" ht="20.100000000000001" customHeight="1">
      <c r="A30" s="35" t="s">
        <v>52</v>
      </c>
      <c r="B30" s="53">
        <f>SUM(B12:B29)</f>
        <v>896119</v>
      </c>
      <c r="C30" s="53">
        <f>SUM(C13:C29)</f>
        <v>1192000</v>
      </c>
      <c r="D30" s="53">
        <f>SUM(D13:D29)</f>
        <v>1296000</v>
      </c>
    </row>
    <row r="31" spans="1:5" ht="20.100000000000001" customHeight="1">
      <c r="A31" s="152"/>
      <c r="B31" s="160"/>
      <c r="C31" s="160"/>
      <c r="D31" s="160"/>
    </row>
    <row r="32" spans="1:5" ht="20.100000000000001" customHeight="1">
      <c r="A32" s="152"/>
      <c r="B32" s="160"/>
      <c r="C32" s="160"/>
      <c r="D32" s="160"/>
    </row>
    <row r="33" spans="1:4" s="3" customFormat="1" ht="20.100000000000001" customHeight="1">
      <c r="A33" s="10"/>
      <c r="B33" s="160"/>
      <c r="C33" s="160"/>
      <c r="D33" s="160"/>
    </row>
    <row r="34" spans="1:4" s="3" customFormat="1" ht="20.100000000000001" customHeight="1">
      <c r="A34" s="153" t="s">
        <v>102</v>
      </c>
      <c r="B34" s="161"/>
      <c r="C34" s="162" t="s">
        <v>42</v>
      </c>
      <c r="D34" s="162"/>
    </row>
    <row r="35" spans="1:4" s="3" customFormat="1" ht="20.100000000000001" customHeight="1">
      <c r="A35" s="122" t="s">
        <v>94</v>
      </c>
      <c r="B35" s="122"/>
      <c r="C35" s="162" t="s">
        <v>94</v>
      </c>
      <c r="D35" s="162"/>
    </row>
    <row r="36" spans="1:4" s="3" customFormat="1" ht="20.100000000000001" customHeight="1">
      <c r="A36" s="154" t="s">
        <v>100</v>
      </c>
      <c r="B36" s="163"/>
      <c r="C36" s="162" t="s">
        <v>101</v>
      </c>
      <c r="D36" s="162"/>
    </row>
    <row r="37" spans="1:4" s="3" customFormat="1" ht="20.100000000000001" customHeight="1">
      <c r="A37" s="12"/>
      <c r="B37" s="164"/>
      <c r="C37" s="164"/>
      <c r="D37" s="164"/>
    </row>
  </sheetData>
  <mergeCells count="13">
    <mergeCell ref="C36:D36"/>
    <mergeCell ref="A9:D9"/>
    <mergeCell ref="A6:D6"/>
    <mergeCell ref="A7:D7"/>
    <mergeCell ref="A8:D8"/>
    <mergeCell ref="A35:B35"/>
    <mergeCell ref="C4:D4"/>
    <mergeCell ref="C34:D34"/>
    <mergeCell ref="C35:D35"/>
    <mergeCell ref="A1:D1"/>
    <mergeCell ref="A2:D2"/>
    <mergeCell ref="A5:D5"/>
    <mergeCell ref="C3:D3"/>
  </mergeCells>
  <phoneticPr fontId="0" type="noConversion"/>
  <pageMargins left="1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="160" zoomScaleNormal="160" workbookViewId="0">
      <selection activeCell="A5" sqref="A1:D1048576"/>
    </sheetView>
  </sheetViews>
  <sheetFormatPr defaultRowHeight="14.25"/>
  <cols>
    <col min="1" max="1" width="37.42578125" style="184" customWidth="1"/>
    <col min="2" max="2" width="17.5703125" style="185" customWidth="1"/>
    <col min="3" max="3" width="19.28515625" style="185" customWidth="1"/>
    <col min="4" max="4" width="17.42578125" style="185" customWidth="1"/>
    <col min="5" max="16384" width="9.140625" style="25"/>
  </cols>
  <sheetData>
    <row r="1" spans="1:14" ht="17.100000000000001" customHeight="1">
      <c r="A1" s="165" t="s">
        <v>94</v>
      </c>
      <c r="B1" s="165"/>
      <c r="C1" s="165"/>
      <c r="D1" s="165"/>
    </row>
    <row r="2" spans="1:14" ht="17.100000000000001" customHeight="1">
      <c r="A2" s="165" t="s">
        <v>112</v>
      </c>
      <c r="B2" s="165"/>
      <c r="C2" s="165"/>
      <c r="D2" s="165"/>
    </row>
    <row r="3" spans="1:14" ht="17.100000000000001" customHeight="1">
      <c r="A3" s="123" t="s">
        <v>105</v>
      </c>
      <c r="B3" s="123"/>
      <c r="C3" s="123"/>
      <c r="D3" s="123"/>
    </row>
    <row r="4" spans="1:14" ht="17.100000000000001" customHeight="1">
      <c r="A4" s="166" t="s">
        <v>229</v>
      </c>
      <c r="B4" s="166"/>
      <c r="C4" s="166"/>
      <c r="D4" s="166"/>
    </row>
    <row r="5" spans="1:14" ht="48.75" customHeight="1">
      <c r="A5" s="31" t="s">
        <v>28</v>
      </c>
      <c r="B5" s="167" t="s">
        <v>228</v>
      </c>
      <c r="C5" s="167" t="s">
        <v>225</v>
      </c>
      <c r="D5" s="167" t="s">
        <v>227</v>
      </c>
    </row>
    <row r="6" spans="1:14" ht="17.100000000000001" customHeight="1">
      <c r="A6" s="31">
        <v>1</v>
      </c>
      <c r="B6" s="63">
        <v>2</v>
      </c>
      <c r="C6" s="63">
        <v>3</v>
      </c>
      <c r="D6" s="63">
        <v>4</v>
      </c>
      <c r="E6" s="25" t="s">
        <v>169</v>
      </c>
    </row>
    <row r="7" spans="1:14" ht="16.7" customHeight="1">
      <c r="A7" s="168" t="s">
        <v>21</v>
      </c>
      <c r="B7" s="169"/>
      <c r="C7" s="169"/>
      <c r="D7" s="170"/>
      <c r="K7" s="124"/>
      <c r="L7" s="124"/>
      <c r="M7" s="124"/>
      <c r="N7" s="124"/>
    </row>
    <row r="8" spans="1:14" ht="16.7" customHeight="1">
      <c r="A8" s="171" t="s">
        <v>22</v>
      </c>
      <c r="B8" s="172">
        <v>275716</v>
      </c>
      <c r="C8" s="173">
        <v>699600</v>
      </c>
      <c r="D8" s="173">
        <v>699600</v>
      </c>
      <c r="E8" s="25" t="s">
        <v>173</v>
      </c>
    </row>
    <row r="9" spans="1:14" ht="16.7" customHeight="1">
      <c r="A9" s="174" t="s">
        <v>29</v>
      </c>
      <c r="B9" s="175">
        <v>0</v>
      </c>
      <c r="C9" s="173">
        <v>0</v>
      </c>
      <c r="D9" s="173">
        <v>0</v>
      </c>
      <c r="E9" s="25" t="s">
        <v>174</v>
      </c>
    </row>
    <row r="10" spans="1:14" ht="16.7" customHeight="1">
      <c r="A10" s="171" t="s">
        <v>179</v>
      </c>
      <c r="B10" s="172">
        <v>0</v>
      </c>
      <c r="C10" s="173">
        <v>0</v>
      </c>
      <c r="D10" s="173">
        <v>0</v>
      </c>
      <c r="E10" s="25" t="s">
        <v>170</v>
      </c>
    </row>
    <row r="11" spans="1:14" ht="16.7" customHeight="1">
      <c r="A11" s="171" t="s">
        <v>30</v>
      </c>
      <c r="B11" s="172">
        <v>0</v>
      </c>
      <c r="C11" s="173">
        <v>0</v>
      </c>
      <c r="D11" s="173">
        <v>0</v>
      </c>
      <c r="E11" s="25" t="s">
        <v>171</v>
      </c>
    </row>
    <row r="12" spans="1:14" ht="16.7" customHeight="1">
      <c r="A12" s="171" t="s">
        <v>230</v>
      </c>
      <c r="B12" s="172">
        <v>0</v>
      </c>
      <c r="C12" s="173">
        <v>0</v>
      </c>
      <c r="D12" s="173">
        <v>48000</v>
      </c>
      <c r="E12" s="25" t="s">
        <v>172</v>
      </c>
    </row>
    <row r="13" spans="1:14" ht="16.7" customHeight="1">
      <c r="A13" s="171" t="s">
        <v>23</v>
      </c>
      <c r="B13" s="172">
        <v>0</v>
      </c>
      <c r="C13" s="173">
        <v>0</v>
      </c>
      <c r="D13" s="173">
        <v>0</v>
      </c>
    </row>
    <row r="14" spans="1:14" ht="16.7" customHeight="1">
      <c r="A14" s="171" t="s">
        <v>24</v>
      </c>
      <c r="B14" s="172">
        <v>0</v>
      </c>
      <c r="C14" s="173">
        <v>8400</v>
      </c>
      <c r="D14" s="173">
        <v>8400</v>
      </c>
    </row>
    <row r="15" spans="1:14" ht="16.7" customHeight="1">
      <c r="A15" s="176" t="s">
        <v>109</v>
      </c>
      <c r="B15" s="175">
        <v>0</v>
      </c>
      <c r="C15" s="173">
        <v>40000</v>
      </c>
      <c r="D15" s="173">
        <v>40000</v>
      </c>
    </row>
    <row r="16" spans="1:14" ht="16.7" customHeight="1">
      <c r="A16" s="32" t="s">
        <v>25</v>
      </c>
      <c r="B16" s="177">
        <v>0</v>
      </c>
      <c r="C16" s="173">
        <v>0</v>
      </c>
      <c r="D16" s="173">
        <v>0</v>
      </c>
    </row>
    <row r="17" spans="1:7" ht="16.7" customHeight="1">
      <c r="A17" s="171" t="s">
        <v>107</v>
      </c>
      <c r="B17" s="172">
        <v>0</v>
      </c>
      <c r="C17" s="173">
        <v>10000</v>
      </c>
      <c r="D17" s="173">
        <v>10000</v>
      </c>
    </row>
    <row r="18" spans="1:7" ht="16.7" customHeight="1">
      <c r="A18" s="171" t="s">
        <v>26</v>
      </c>
      <c r="B18" s="172">
        <v>0</v>
      </c>
      <c r="C18" s="173">
        <v>20000</v>
      </c>
      <c r="D18" s="173">
        <v>20000</v>
      </c>
      <c r="G18" s="26"/>
    </row>
    <row r="19" spans="1:7" ht="16.7" customHeight="1">
      <c r="A19" s="171" t="s">
        <v>200</v>
      </c>
      <c r="B19" s="172">
        <v>0</v>
      </c>
      <c r="C19" s="173">
        <v>20000</v>
      </c>
      <c r="D19" s="173">
        <v>20000</v>
      </c>
    </row>
    <row r="20" spans="1:7" ht="16.7" customHeight="1">
      <c r="A20" s="171" t="s">
        <v>65</v>
      </c>
      <c r="B20" s="172">
        <v>0</v>
      </c>
      <c r="C20" s="173">
        <v>5000</v>
      </c>
      <c r="D20" s="173">
        <v>5000</v>
      </c>
    </row>
    <row r="21" spans="1:7" ht="16.7" customHeight="1">
      <c r="A21" s="171" t="s">
        <v>108</v>
      </c>
      <c r="B21" s="172">
        <v>0</v>
      </c>
      <c r="C21" s="173">
        <v>10000</v>
      </c>
      <c r="D21" s="173">
        <v>10000</v>
      </c>
    </row>
    <row r="22" spans="1:7" ht="16.7" customHeight="1">
      <c r="A22" s="171" t="s">
        <v>31</v>
      </c>
      <c r="B22" s="172">
        <v>0</v>
      </c>
      <c r="C22" s="173">
        <v>5000</v>
      </c>
      <c r="D22" s="173">
        <v>5000</v>
      </c>
    </row>
    <row r="23" spans="1:7" ht="16.7" customHeight="1">
      <c r="A23" s="171" t="s">
        <v>210</v>
      </c>
      <c r="B23" s="172">
        <v>0</v>
      </c>
      <c r="C23" s="173">
        <v>30000</v>
      </c>
      <c r="D23" s="173">
        <v>30000</v>
      </c>
    </row>
    <row r="24" spans="1:7" ht="16.7" customHeight="1">
      <c r="A24" s="171" t="s">
        <v>106</v>
      </c>
      <c r="B24" s="172">
        <v>0</v>
      </c>
      <c r="C24" s="173">
        <v>20000</v>
      </c>
      <c r="D24" s="173">
        <v>20000</v>
      </c>
    </row>
    <row r="25" spans="1:7" ht="16.7" customHeight="1">
      <c r="A25" s="171" t="s">
        <v>93</v>
      </c>
      <c r="B25" s="172">
        <v>236094</v>
      </c>
      <c r="C25" s="173">
        <v>0</v>
      </c>
      <c r="D25" s="173">
        <v>0</v>
      </c>
    </row>
    <row r="26" spans="1:7" ht="16.7" customHeight="1">
      <c r="A26" s="171" t="s">
        <v>111</v>
      </c>
      <c r="B26" s="172">
        <v>0</v>
      </c>
      <c r="C26" s="173">
        <v>30000</v>
      </c>
      <c r="D26" s="173">
        <v>30000</v>
      </c>
    </row>
    <row r="27" spans="1:7" ht="16.7" customHeight="1">
      <c r="A27" s="171" t="s">
        <v>201</v>
      </c>
      <c r="B27" s="172">
        <v>0</v>
      </c>
      <c r="C27" s="173">
        <v>15000</v>
      </c>
      <c r="D27" s="173">
        <v>15000</v>
      </c>
    </row>
    <row r="28" spans="1:7" ht="16.7" customHeight="1">
      <c r="A28" s="171" t="s">
        <v>176</v>
      </c>
      <c r="B28" s="172">
        <v>0</v>
      </c>
      <c r="C28" s="173">
        <v>14000</v>
      </c>
      <c r="D28" s="173">
        <v>14000</v>
      </c>
    </row>
    <row r="29" spans="1:7" ht="16.7" customHeight="1">
      <c r="A29" s="171" t="s">
        <v>104</v>
      </c>
      <c r="B29" s="172">
        <v>0</v>
      </c>
      <c r="C29" s="173">
        <v>0</v>
      </c>
      <c r="D29" s="173">
        <v>0</v>
      </c>
    </row>
    <row r="30" spans="1:7" ht="16.7" customHeight="1">
      <c r="A30" s="171" t="s">
        <v>114</v>
      </c>
      <c r="B30" s="172">
        <v>0</v>
      </c>
      <c r="C30" s="173">
        <v>15000</v>
      </c>
      <c r="D30" s="173">
        <v>24000</v>
      </c>
    </row>
    <row r="31" spans="1:7" ht="16.7" customHeight="1">
      <c r="A31" s="171" t="s">
        <v>175</v>
      </c>
      <c r="B31" s="172"/>
      <c r="C31" s="173">
        <v>0</v>
      </c>
      <c r="D31" s="173">
        <v>50000</v>
      </c>
    </row>
    <row r="32" spans="1:7" ht="16.7" customHeight="1">
      <c r="A32" s="171" t="s">
        <v>74</v>
      </c>
      <c r="B32" s="172">
        <v>0</v>
      </c>
      <c r="C32" s="173">
        <v>1000</v>
      </c>
      <c r="D32" s="173">
        <v>1000</v>
      </c>
    </row>
    <row r="33" spans="1:4" ht="16.7" customHeight="1">
      <c r="A33" s="171" t="s">
        <v>72</v>
      </c>
      <c r="B33" s="172">
        <v>0</v>
      </c>
      <c r="C33" s="173">
        <v>2000</v>
      </c>
      <c r="D33" s="173">
        <v>2000</v>
      </c>
    </row>
    <row r="34" spans="1:4" ht="16.7" customHeight="1">
      <c r="A34" s="171" t="s">
        <v>73</v>
      </c>
      <c r="B34" s="172">
        <v>0</v>
      </c>
      <c r="C34" s="173">
        <v>3750</v>
      </c>
      <c r="D34" s="173">
        <v>3750</v>
      </c>
    </row>
    <row r="35" spans="1:4" ht="36.75" customHeight="1">
      <c r="A35" s="178" t="s">
        <v>164</v>
      </c>
      <c r="B35" s="179">
        <v>0</v>
      </c>
      <c r="C35" s="180">
        <v>5000</v>
      </c>
      <c r="D35" s="180">
        <v>5000</v>
      </c>
    </row>
    <row r="36" spans="1:4" ht="17.100000000000001" customHeight="1">
      <c r="A36" s="181" t="s">
        <v>53</v>
      </c>
      <c r="B36" s="172">
        <v>0</v>
      </c>
      <c r="C36" s="173">
        <v>10000</v>
      </c>
      <c r="D36" s="173">
        <v>10000</v>
      </c>
    </row>
    <row r="37" spans="1:4" ht="17.100000000000001" customHeight="1">
      <c r="A37" s="32" t="s">
        <v>32</v>
      </c>
      <c r="B37" s="177">
        <v>0</v>
      </c>
      <c r="C37" s="173">
        <v>0</v>
      </c>
      <c r="D37" s="173">
        <v>0</v>
      </c>
    </row>
    <row r="38" spans="1:4" ht="17.100000000000001" customHeight="1">
      <c r="A38" s="182" t="s">
        <v>110</v>
      </c>
      <c r="B38" s="172">
        <v>0</v>
      </c>
      <c r="C38" s="173">
        <v>20000</v>
      </c>
      <c r="D38" s="173">
        <v>20000</v>
      </c>
    </row>
    <row r="39" spans="1:4" ht="17.100000000000001" customHeight="1">
      <c r="A39" s="181" t="s">
        <v>27</v>
      </c>
      <c r="B39" s="172">
        <v>0</v>
      </c>
      <c r="C39" s="173">
        <v>10000</v>
      </c>
      <c r="D39" s="173">
        <v>10000</v>
      </c>
    </row>
    <row r="40" spans="1:4" ht="17.100000000000001" customHeight="1">
      <c r="A40" s="181" t="s">
        <v>61</v>
      </c>
      <c r="B40" s="172">
        <v>0</v>
      </c>
      <c r="C40" s="173">
        <v>20000</v>
      </c>
      <c r="D40" s="173">
        <v>20000</v>
      </c>
    </row>
    <row r="41" spans="1:4" ht="17.100000000000001" customHeight="1">
      <c r="A41" s="181" t="s">
        <v>92</v>
      </c>
      <c r="B41" s="183">
        <v>0</v>
      </c>
      <c r="C41" s="173">
        <v>0</v>
      </c>
      <c r="D41" s="173">
        <v>0</v>
      </c>
    </row>
    <row r="42" spans="1:4" ht="17.100000000000001" customHeight="1">
      <c r="A42" s="181" t="s">
        <v>165</v>
      </c>
      <c r="B42" s="183">
        <v>0</v>
      </c>
      <c r="C42" s="173">
        <v>76000</v>
      </c>
      <c r="D42" s="173">
        <v>55000</v>
      </c>
    </row>
    <row r="43" spans="1:4" ht="17.100000000000001" customHeight="1">
      <c r="A43" s="37" t="s">
        <v>168</v>
      </c>
      <c r="B43" s="55">
        <f>SUM(B8:B42)</f>
        <v>511810</v>
      </c>
      <c r="C43" s="56">
        <f>SUM(C8:C42)</f>
        <v>1089750</v>
      </c>
      <c r="D43" s="56">
        <f>SUM(D8:D42)</f>
        <v>1175750</v>
      </c>
    </row>
    <row r="44" spans="1:4" ht="17.100000000000001" customHeight="1">
      <c r="A44" s="37" t="s">
        <v>75</v>
      </c>
      <c r="B44" s="183">
        <v>384309</v>
      </c>
      <c r="C44" s="172">
        <f>SUM(C45-C43)</f>
        <v>102250</v>
      </c>
      <c r="D44" s="172">
        <f>SUM(D45-D43)</f>
        <v>120250</v>
      </c>
    </row>
    <row r="45" spans="1:4" ht="17.100000000000001" customHeight="1">
      <c r="A45" s="34" t="s">
        <v>199</v>
      </c>
      <c r="B45" s="56">
        <v>896119</v>
      </c>
      <c r="C45" s="56">
        <v>1192000</v>
      </c>
      <c r="D45" s="56">
        <v>1296000</v>
      </c>
    </row>
    <row r="46" spans="1:4" ht="17.100000000000001" customHeight="1">
      <c r="A46" s="33"/>
      <c r="B46" s="57"/>
      <c r="C46" s="57"/>
      <c r="D46" s="57"/>
    </row>
    <row r="47" spans="1:4" ht="17.100000000000001" customHeight="1"/>
    <row r="48" spans="1:4" ht="17.100000000000001" customHeight="1">
      <c r="A48" s="186" t="s">
        <v>102</v>
      </c>
      <c r="B48" s="187"/>
      <c r="C48" s="188" t="s">
        <v>42</v>
      </c>
      <c r="D48" s="188"/>
    </row>
    <row r="49" spans="1:4" ht="17.100000000000001" customHeight="1">
      <c r="A49" s="189" t="s">
        <v>94</v>
      </c>
      <c r="B49" s="189"/>
      <c r="C49" s="188" t="s">
        <v>94</v>
      </c>
      <c r="D49" s="188"/>
    </row>
    <row r="50" spans="1:4" ht="17.100000000000001" customHeight="1">
      <c r="A50" s="190" t="s">
        <v>100</v>
      </c>
      <c r="B50" s="191"/>
      <c r="C50" s="188" t="s">
        <v>101</v>
      </c>
      <c r="D50" s="188"/>
    </row>
    <row r="53" spans="1:4">
      <c r="A53" s="192"/>
      <c r="B53" s="192"/>
    </row>
  </sheetData>
  <mergeCells count="11">
    <mergeCell ref="A49:B49"/>
    <mergeCell ref="C50:D50"/>
    <mergeCell ref="A53:B53"/>
    <mergeCell ref="C48:D48"/>
    <mergeCell ref="C49:D49"/>
    <mergeCell ref="A1:D1"/>
    <mergeCell ref="A2:D2"/>
    <mergeCell ref="A3:D3"/>
    <mergeCell ref="A4:D4"/>
    <mergeCell ref="K7:N7"/>
    <mergeCell ref="A7:D7"/>
  </mergeCells>
  <phoneticPr fontId="0" type="noConversion"/>
  <pageMargins left="1" right="0.25" top="0.2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31" zoomScale="130" zoomScaleNormal="130" workbookViewId="0">
      <selection activeCell="F38" sqref="F38"/>
    </sheetView>
  </sheetViews>
  <sheetFormatPr defaultRowHeight="18" customHeight="1"/>
  <cols>
    <col min="1" max="1" width="29.85546875" style="155" customWidth="1"/>
    <col min="2" max="2" width="18.5703125" style="164" customWidth="1"/>
    <col min="3" max="3" width="20.5703125" style="164" customWidth="1"/>
    <col min="4" max="4" width="18.7109375" style="164" customWidth="1"/>
    <col min="5" max="16384" width="9.140625" style="1"/>
  </cols>
  <sheetData>
    <row r="1" spans="1:5" ht="18" customHeight="1">
      <c r="A1" s="193" t="s">
        <v>94</v>
      </c>
      <c r="B1" s="193"/>
      <c r="C1" s="193"/>
      <c r="D1" s="193"/>
    </row>
    <row r="2" spans="1:5" ht="18" customHeight="1">
      <c r="A2" s="193" t="s">
        <v>95</v>
      </c>
      <c r="B2" s="193"/>
      <c r="C2" s="193"/>
      <c r="D2" s="193"/>
    </row>
    <row r="3" spans="1:5" ht="18" customHeight="1">
      <c r="A3" s="125" t="s">
        <v>38</v>
      </c>
      <c r="B3" s="125"/>
      <c r="C3" s="125"/>
      <c r="D3" s="125"/>
    </row>
    <row r="4" spans="1:5" ht="11.25" customHeight="1">
      <c r="A4" s="126" t="s">
        <v>96</v>
      </c>
      <c r="B4" s="126"/>
      <c r="C4" s="126"/>
      <c r="D4" s="126"/>
    </row>
    <row r="5" spans="1:5" ht="3" hidden="1" customHeight="1">
      <c r="A5" s="2"/>
      <c r="B5" s="61"/>
      <c r="C5" s="61"/>
      <c r="D5" s="61"/>
    </row>
    <row r="6" spans="1:5" ht="44.25" customHeight="1">
      <c r="A6" s="21" t="s">
        <v>39</v>
      </c>
      <c r="B6" s="54" t="s">
        <v>233</v>
      </c>
      <c r="C6" s="54" t="s">
        <v>232</v>
      </c>
      <c r="D6" s="54" t="s">
        <v>231</v>
      </c>
    </row>
    <row r="7" spans="1:5" ht="18" customHeight="1">
      <c r="A7" s="21">
        <v>1</v>
      </c>
      <c r="B7" s="64">
        <v>2</v>
      </c>
      <c r="C7" s="64">
        <v>3</v>
      </c>
      <c r="D7" s="64">
        <v>4</v>
      </c>
    </row>
    <row r="8" spans="1:5" ht="18" customHeight="1">
      <c r="A8" s="194" t="s">
        <v>40</v>
      </c>
      <c r="B8" s="195"/>
      <c r="C8" s="195"/>
      <c r="D8" s="195"/>
    </row>
    <row r="9" spans="1:5" ht="18" customHeight="1">
      <c r="A9" s="27" t="s">
        <v>76</v>
      </c>
      <c r="B9" s="59"/>
      <c r="C9" s="59"/>
      <c r="D9" s="59"/>
    </row>
    <row r="10" spans="1:5" ht="18" customHeight="1">
      <c r="A10" s="196" t="s">
        <v>118</v>
      </c>
      <c r="B10" s="197">
        <v>11069901</v>
      </c>
      <c r="C10" s="59">
        <v>1500000</v>
      </c>
      <c r="D10" s="59">
        <v>1500000</v>
      </c>
    </row>
    <row r="11" spans="1:5" ht="18" customHeight="1">
      <c r="A11" s="196" t="s">
        <v>119</v>
      </c>
      <c r="B11" s="198"/>
      <c r="C11" s="59">
        <v>1000000</v>
      </c>
      <c r="D11" s="59">
        <v>1000000</v>
      </c>
    </row>
    <row r="12" spans="1:5" ht="18" customHeight="1">
      <c r="A12" s="196" t="s">
        <v>120</v>
      </c>
      <c r="B12" s="198"/>
      <c r="C12" s="59">
        <v>500000</v>
      </c>
      <c r="D12" s="59">
        <v>500000</v>
      </c>
    </row>
    <row r="13" spans="1:5" ht="18" customHeight="1">
      <c r="A13" s="196" t="s">
        <v>121</v>
      </c>
      <c r="B13" s="198"/>
      <c r="C13" s="59">
        <v>900000</v>
      </c>
      <c r="D13" s="59">
        <v>900000</v>
      </c>
    </row>
    <row r="14" spans="1:5" ht="18" customHeight="1">
      <c r="A14" s="196" t="s">
        <v>122</v>
      </c>
      <c r="B14" s="198"/>
      <c r="C14" s="59">
        <v>2608000</v>
      </c>
      <c r="D14" s="59">
        <v>2608000</v>
      </c>
    </row>
    <row r="15" spans="1:5" ht="18" customHeight="1">
      <c r="A15" s="196" t="s">
        <v>80</v>
      </c>
      <c r="B15" s="198"/>
      <c r="C15" s="59">
        <v>2750000</v>
      </c>
      <c r="D15" s="59">
        <v>3235320</v>
      </c>
      <c r="E15" s="1" t="s">
        <v>237</v>
      </c>
    </row>
    <row r="16" spans="1:5" ht="18" customHeight="1">
      <c r="A16" s="196" t="s">
        <v>86</v>
      </c>
      <c r="B16" s="199"/>
      <c r="C16" s="59">
        <v>800000</v>
      </c>
      <c r="D16" s="59">
        <v>989000</v>
      </c>
    </row>
    <row r="17" spans="1:5" ht="18" customHeight="1">
      <c r="A17" s="196" t="s">
        <v>123</v>
      </c>
      <c r="B17" s="59"/>
      <c r="C17" s="59">
        <v>200000</v>
      </c>
      <c r="D17" s="59">
        <v>500000</v>
      </c>
    </row>
    <row r="18" spans="1:5" ht="18" customHeight="1">
      <c r="A18" s="196" t="s">
        <v>124</v>
      </c>
      <c r="B18" s="59">
        <v>359200</v>
      </c>
      <c r="C18" s="59">
        <v>400000</v>
      </c>
      <c r="D18" s="59">
        <v>400000</v>
      </c>
    </row>
    <row r="19" spans="1:5" ht="18" customHeight="1">
      <c r="A19" s="27" t="s">
        <v>77</v>
      </c>
      <c r="B19" s="59"/>
      <c r="C19" s="59">
        <v>0</v>
      </c>
      <c r="D19" s="59">
        <v>0</v>
      </c>
    </row>
    <row r="20" spans="1:5" ht="18" customHeight="1">
      <c r="A20" s="27" t="s">
        <v>135</v>
      </c>
      <c r="B20" s="200"/>
      <c r="C20" s="59">
        <v>0</v>
      </c>
      <c r="D20" s="59">
        <v>0</v>
      </c>
    </row>
    <row r="21" spans="1:5" ht="18" customHeight="1">
      <c r="A21" s="196" t="s">
        <v>78</v>
      </c>
      <c r="B21" s="59">
        <v>25250</v>
      </c>
      <c r="C21" s="59">
        <v>1500000</v>
      </c>
      <c r="D21" s="59">
        <v>1700000</v>
      </c>
    </row>
    <row r="22" spans="1:5" ht="18" customHeight="1">
      <c r="A22" s="196" t="s">
        <v>79</v>
      </c>
      <c r="B22" s="59">
        <v>0</v>
      </c>
      <c r="C22" s="59">
        <v>300000</v>
      </c>
      <c r="D22" s="59">
        <v>300000</v>
      </c>
    </row>
    <row r="23" spans="1:5" ht="18" customHeight="1">
      <c r="A23" s="36" t="s">
        <v>166</v>
      </c>
      <c r="B23" s="58">
        <f>SUM(B9:B22)</f>
        <v>11454351</v>
      </c>
      <c r="C23" s="58">
        <f>SUM(C10:C22)</f>
        <v>12458000</v>
      </c>
      <c r="D23" s="58">
        <f>SUM(D10:D22)</f>
        <v>13632320</v>
      </c>
    </row>
    <row r="24" spans="1:5" ht="18" customHeight="1">
      <c r="A24" s="28" t="s">
        <v>90</v>
      </c>
      <c r="B24" s="59"/>
      <c r="C24" s="59"/>
      <c r="D24" s="59"/>
    </row>
    <row r="25" spans="1:5" ht="18" customHeight="1">
      <c r="A25" s="201" t="s">
        <v>125</v>
      </c>
      <c r="B25" s="202">
        <v>1579820</v>
      </c>
      <c r="C25" s="59">
        <v>54000</v>
      </c>
      <c r="D25" s="59">
        <v>54000</v>
      </c>
      <c r="E25" s="1" t="s">
        <v>177</v>
      </c>
    </row>
    <row r="26" spans="1:5" ht="18" customHeight="1">
      <c r="A26" s="201" t="s">
        <v>126</v>
      </c>
      <c r="B26" s="203"/>
      <c r="C26" s="59">
        <v>518400</v>
      </c>
      <c r="D26" s="59">
        <v>518400</v>
      </c>
      <c r="E26" s="1" t="s">
        <v>178</v>
      </c>
    </row>
    <row r="27" spans="1:5" ht="18" customHeight="1">
      <c r="A27" s="196" t="s">
        <v>127</v>
      </c>
      <c r="B27" s="202">
        <v>1448512</v>
      </c>
      <c r="C27" s="59">
        <v>399545</v>
      </c>
      <c r="D27" s="59">
        <v>426620</v>
      </c>
    </row>
    <row r="28" spans="1:5" ht="18" customHeight="1">
      <c r="A28" s="196" t="s">
        <v>128</v>
      </c>
      <c r="B28" s="204"/>
      <c r="C28" s="59">
        <v>211648</v>
      </c>
      <c r="D28" s="59">
        <v>211648</v>
      </c>
    </row>
    <row r="29" spans="1:5" ht="18" customHeight="1">
      <c r="A29" s="196" t="s">
        <v>129</v>
      </c>
      <c r="B29" s="204"/>
      <c r="C29" s="59">
        <v>112400</v>
      </c>
      <c r="D29" s="59">
        <v>112400</v>
      </c>
      <c r="E29" s="1" t="s">
        <v>216</v>
      </c>
    </row>
    <row r="30" spans="1:5" ht="18" customHeight="1">
      <c r="A30" s="196" t="s">
        <v>130</v>
      </c>
      <c r="B30" s="203"/>
      <c r="C30" s="59">
        <v>948600</v>
      </c>
      <c r="D30" s="59">
        <v>948600</v>
      </c>
      <c r="E30" s="1" t="s">
        <v>217</v>
      </c>
    </row>
    <row r="31" spans="1:5" ht="18" customHeight="1">
      <c r="A31" s="36" t="s">
        <v>167</v>
      </c>
      <c r="B31" s="58">
        <f>SUM(B25:B30)</f>
        <v>3028332</v>
      </c>
      <c r="C31" s="58">
        <f>SUM(C25:C30)</f>
        <v>2244593</v>
      </c>
      <c r="D31" s="58">
        <f>SUM(D25:D30)</f>
        <v>2271668</v>
      </c>
    </row>
    <row r="32" spans="1:5" s="68" customFormat="1" ht="18" customHeight="1">
      <c r="A32" s="205" t="s">
        <v>207</v>
      </c>
      <c r="B32" s="206"/>
      <c r="C32" s="206"/>
      <c r="D32" s="206"/>
    </row>
    <row r="33" spans="1:4" ht="18" customHeight="1">
      <c r="A33" s="207" t="s">
        <v>208</v>
      </c>
      <c r="B33" s="59">
        <v>0</v>
      </c>
      <c r="C33" s="59">
        <v>5000</v>
      </c>
      <c r="D33" s="59">
        <v>10000</v>
      </c>
    </row>
    <row r="34" spans="1:4" ht="18" customHeight="1">
      <c r="A34" s="207" t="s">
        <v>236</v>
      </c>
      <c r="B34" s="59">
        <v>1545567</v>
      </c>
      <c r="C34" s="59">
        <v>2204337</v>
      </c>
      <c r="D34" s="59">
        <v>0</v>
      </c>
    </row>
    <row r="35" spans="1:4" ht="18" customHeight="1">
      <c r="A35" s="69" t="s">
        <v>209</v>
      </c>
      <c r="B35" s="58">
        <f>SUM(B33:B34)</f>
        <v>1545567</v>
      </c>
      <c r="C35" s="58">
        <f>SUM(C33:C34)</f>
        <v>2209337</v>
      </c>
      <c r="D35" s="58">
        <f>SUM(D33:D34)</f>
        <v>10000</v>
      </c>
    </row>
    <row r="36" spans="1:4" ht="18" customHeight="1">
      <c r="A36" s="29" t="s">
        <v>131</v>
      </c>
      <c r="B36" s="59">
        <v>384309</v>
      </c>
      <c r="C36" s="59">
        <v>102250</v>
      </c>
      <c r="D36" s="59">
        <v>120250</v>
      </c>
    </row>
    <row r="37" spans="1:4" ht="18" customHeight="1">
      <c r="A37" s="30" t="s">
        <v>41</v>
      </c>
      <c r="B37" s="60">
        <f>SUM(B23+B31+B35+B36)</f>
        <v>16412559</v>
      </c>
      <c r="C37" s="60">
        <f>SUM(C23+C31+C35+C36)</f>
        <v>17014180</v>
      </c>
      <c r="D37" s="60">
        <f>SUM(D23+D31+D35+D36)</f>
        <v>16034238</v>
      </c>
    </row>
    <row r="38" spans="1:4" ht="18" customHeight="1">
      <c r="A38" s="2"/>
      <c r="B38" s="61"/>
      <c r="C38" s="61"/>
      <c r="D38" s="61"/>
    </row>
    <row r="40" spans="1:4" ht="18" customHeight="1">
      <c r="A40" s="208" t="s">
        <v>133</v>
      </c>
      <c r="C40" s="209" t="s">
        <v>134</v>
      </c>
    </row>
    <row r="41" spans="1:4" ht="18" customHeight="1">
      <c r="A41" s="210" t="s">
        <v>94</v>
      </c>
      <c r="B41" s="210"/>
      <c r="C41" s="211" t="s">
        <v>94</v>
      </c>
      <c r="D41" s="211"/>
    </row>
    <row r="42" spans="1:4" ht="18" customHeight="1">
      <c r="A42" s="208" t="s">
        <v>132</v>
      </c>
      <c r="C42" s="209" t="s">
        <v>132</v>
      </c>
    </row>
  </sheetData>
  <mergeCells count="9">
    <mergeCell ref="C41:D41"/>
    <mergeCell ref="A41:B41"/>
    <mergeCell ref="A1:D1"/>
    <mergeCell ref="A2:D2"/>
    <mergeCell ref="A3:D3"/>
    <mergeCell ref="A4:D4"/>
    <mergeCell ref="B27:B30"/>
    <mergeCell ref="B25:B26"/>
    <mergeCell ref="B10:B16"/>
  </mergeCells>
  <phoneticPr fontId="0" type="noConversion"/>
  <pageMargins left="1" right="0.25" top="0.25" bottom="0.2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opLeftCell="A28" zoomScale="145" zoomScaleNormal="145" workbookViewId="0">
      <selection activeCell="D28" sqref="A1:D1048576"/>
    </sheetView>
  </sheetViews>
  <sheetFormatPr defaultRowHeight="18" customHeight="1"/>
  <cols>
    <col min="1" max="1" width="35.140625" style="155" customWidth="1"/>
    <col min="2" max="2" width="16.140625" style="223" customWidth="1"/>
    <col min="3" max="3" width="18.5703125" style="223" customWidth="1"/>
    <col min="4" max="4" width="18.42578125" style="223" customWidth="1"/>
    <col min="5" max="5" width="9.140625" style="1"/>
    <col min="6" max="6" width="10.28515625" style="1" bestFit="1" customWidth="1"/>
    <col min="7" max="16384" width="9.140625" style="1"/>
  </cols>
  <sheetData>
    <row r="1" spans="1:4" ht="18" customHeight="1">
      <c r="A1" s="193" t="s">
        <v>94</v>
      </c>
      <c r="B1" s="193"/>
      <c r="C1" s="193"/>
      <c r="D1" s="193"/>
    </row>
    <row r="2" spans="1:4" ht="18" customHeight="1">
      <c r="A2" s="193" t="s">
        <v>136</v>
      </c>
      <c r="B2" s="193"/>
      <c r="C2" s="193"/>
      <c r="D2" s="193"/>
    </row>
    <row r="3" spans="1:4" ht="18" customHeight="1">
      <c r="A3" s="125" t="s">
        <v>234</v>
      </c>
      <c r="B3" s="125"/>
      <c r="C3" s="125"/>
      <c r="D3" s="125"/>
    </row>
    <row r="4" spans="1:4" ht="15" customHeight="1">
      <c r="A4" s="127" t="s">
        <v>20</v>
      </c>
      <c r="B4" s="128"/>
      <c r="C4" s="128"/>
      <c r="D4" s="129"/>
    </row>
    <row r="5" spans="1:4" ht="46.5" customHeight="1">
      <c r="A5" s="24" t="s">
        <v>43</v>
      </c>
      <c r="B5" s="62" t="s">
        <v>235</v>
      </c>
      <c r="C5" s="62" t="s">
        <v>225</v>
      </c>
      <c r="D5" s="62" t="s">
        <v>231</v>
      </c>
    </row>
    <row r="6" spans="1:4" s="67" customFormat="1" ht="18" customHeight="1">
      <c r="A6" s="65">
        <v>1</v>
      </c>
      <c r="B6" s="66">
        <v>2</v>
      </c>
      <c r="C6" s="66">
        <v>3</v>
      </c>
      <c r="D6" s="66">
        <v>4</v>
      </c>
    </row>
    <row r="7" spans="1:4" ht="18" customHeight="1">
      <c r="A7" s="24" t="s">
        <v>140</v>
      </c>
      <c r="B7" s="62"/>
      <c r="C7" s="62"/>
      <c r="D7" s="62"/>
    </row>
    <row r="8" spans="1:4" ht="18" customHeight="1">
      <c r="A8" s="212" t="s">
        <v>142</v>
      </c>
      <c r="B8" s="213">
        <v>1448512</v>
      </c>
      <c r="C8" s="62">
        <v>54000</v>
      </c>
      <c r="D8" s="62">
        <v>54000</v>
      </c>
    </row>
    <row r="9" spans="1:4" ht="18" customHeight="1">
      <c r="A9" s="212" t="s">
        <v>143</v>
      </c>
      <c r="B9" s="214"/>
      <c r="C9" s="62">
        <v>518400</v>
      </c>
      <c r="D9" s="62">
        <v>518400</v>
      </c>
    </row>
    <row r="10" spans="1:4" ht="18" customHeight="1">
      <c r="A10" s="212" t="s">
        <v>144</v>
      </c>
      <c r="B10" s="213"/>
      <c r="C10" s="62">
        <v>399545</v>
      </c>
      <c r="D10" s="62">
        <v>426620</v>
      </c>
    </row>
    <row r="11" spans="1:4" ht="18" customHeight="1">
      <c r="A11" s="212" t="s">
        <v>145</v>
      </c>
      <c r="B11" s="215"/>
      <c r="C11" s="62">
        <v>211648</v>
      </c>
      <c r="D11" s="62">
        <v>211648</v>
      </c>
    </row>
    <row r="12" spans="1:4" ht="18" customHeight="1">
      <c r="A12" s="212" t="s">
        <v>146</v>
      </c>
      <c r="B12" s="215"/>
      <c r="C12" s="62">
        <v>112400</v>
      </c>
      <c r="D12" s="62">
        <v>112400</v>
      </c>
    </row>
    <row r="13" spans="1:4" ht="18" customHeight="1">
      <c r="A13" s="212" t="s">
        <v>147</v>
      </c>
      <c r="B13" s="214"/>
      <c r="C13" s="62">
        <v>948600</v>
      </c>
      <c r="D13" s="62">
        <v>948600</v>
      </c>
    </row>
    <row r="14" spans="1:4" ht="18" customHeight="1">
      <c r="A14" s="36" t="s">
        <v>189</v>
      </c>
      <c r="B14" s="39">
        <f>SUM(B8:B13)</f>
        <v>1448512</v>
      </c>
      <c r="C14" s="39">
        <f>SUM(C8:C13)</f>
        <v>2244593</v>
      </c>
      <c r="D14" s="39">
        <f>SUM(D8:D13)</f>
        <v>2271668</v>
      </c>
    </row>
    <row r="15" spans="1:4" ht="18" customHeight="1">
      <c r="A15" s="24" t="s">
        <v>91</v>
      </c>
      <c r="B15" s="62"/>
      <c r="C15" s="62"/>
      <c r="D15" s="62"/>
    </row>
    <row r="16" spans="1:4" ht="18" customHeight="1">
      <c r="A16" s="196" t="s">
        <v>265</v>
      </c>
      <c r="B16" s="41">
        <v>221988</v>
      </c>
      <c r="C16" s="41">
        <v>300000</v>
      </c>
      <c r="D16" s="41">
        <v>300000</v>
      </c>
    </row>
    <row r="17" spans="1:6" ht="18" customHeight="1">
      <c r="A17" s="196" t="s">
        <v>33</v>
      </c>
      <c r="B17" s="41"/>
      <c r="C17" s="41">
        <v>70000</v>
      </c>
      <c r="D17" s="41">
        <v>70000</v>
      </c>
    </row>
    <row r="18" spans="1:6" ht="18" customHeight="1">
      <c r="A18" s="196" t="s">
        <v>34</v>
      </c>
      <c r="B18" s="41"/>
      <c r="C18" s="41">
        <v>100000</v>
      </c>
      <c r="D18" s="41">
        <v>100000</v>
      </c>
    </row>
    <row r="19" spans="1:6" ht="18" customHeight="1">
      <c r="A19" s="216" t="s">
        <v>182</v>
      </c>
      <c r="B19" s="41">
        <v>4523404</v>
      </c>
      <c r="C19" s="41">
        <v>6500000</v>
      </c>
      <c r="D19" s="41">
        <v>5500000</v>
      </c>
    </row>
    <row r="20" spans="1:6" ht="18" customHeight="1">
      <c r="A20" s="196" t="s">
        <v>181</v>
      </c>
      <c r="B20" s="41">
        <v>675928</v>
      </c>
      <c r="C20" s="41">
        <v>500000</v>
      </c>
      <c r="D20" s="41">
        <v>500000</v>
      </c>
      <c r="E20" s="1" t="s">
        <v>183</v>
      </c>
    </row>
    <row r="21" spans="1:6" ht="18" customHeight="1">
      <c r="A21" s="217" t="s">
        <v>81</v>
      </c>
      <c r="B21" s="41">
        <v>23750</v>
      </c>
      <c r="C21" s="41">
        <v>400000</v>
      </c>
      <c r="D21" s="41">
        <v>343250</v>
      </c>
    </row>
    <row r="22" spans="1:6" ht="18" customHeight="1">
      <c r="A22" s="196" t="s">
        <v>82</v>
      </c>
      <c r="B22" s="41">
        <v>1111392</v>
      </c>
      <c r="C22" s="41">
        <v>600000</v>
      </c>
      <c r="D22" s="41">
        <v>500000</v>
      </c>
    </row>
    <row r="23" spans="1:6" ht="18" customHeight="1">
      <c r="A23" s="196" t="s">
        <v>83</v>
      </c>
      <c r="B23" s="41"/>
      <c r="C23" s="41">
        <v>50000</v>
      </c>
      <c r="D23" s="41">
        <v>50000</v>
      </c>
    </row>
    <row r="24" spans="1:6" ht="18" customHeight="1">
      <c r="A24" s="196" t="s">
        <v>150</v>
      </c>
      <c r="B24" s="41"/>
      <c r="C24" s="41">
        <v>150000</v>
      </c>
      <c r="D24" s="41">
        <v>50000</v>
      </c>
    </row>
    <row r="25" spans="1:6" ht="18" customHeight="1">
      <c r="A25" s="196" t="s">
        <v>87</v>
      </c>
      <c r="B25" s="41"/>
      <c r="C25" s="41">
        <v>100000</v>
      </c>
      <c r="D25" s="41">
        <v>50000</v>
      </c>
    </row>
    <row r="26" spans="1:6" ht="18" customHeight="1">
      <c r="A26" s="196" t="s">
        <v>88</v>
      </c>
      <c r="B26" s="41"/>
      <c r="C26" s="202">
        <v>170028</v>
      </c>
      <c r="D26" s="202">
        <v>50000</v>
      </c>
    </row>
    <row r="27" spans="1:6" ht="18" customHeight="1">
      <c r="A27" s="218" t="s">
        <v>84</v>
      </c>
      <c r="B27" s="41"/>
      <c r="C27" s="203"/>
      <c r="D27" s="203"/>
    </row>
    <row r="28" spans="1:6" ht="18" customHeight="1">
      <c r="A28" s="196" t="s">
        <v>141</v>
      </c>
      <c r="B28" s="41"/>
      <c r="C28" s="41">
        <v>75000</v>
      </c>
      <c r="D28" s="41">
        <v>75000</v>
      </c>
      <c r="E28" s="1" t="s">
        <v>184</v>
      </c>
    </row>
    <row r="29" spans="1:6" ht="18" customHeight="1">
      <c r="A29" s="196" t="s">
        <v>85</v>
      </c>
      <c r="B29" s="41"/>
      <c r="C29" s="41">
        <v>150000</v>
      </c>
      <c r="D29" s="41">
        <v>50000</v>
      </c>
    </row>
    <row r="30" spans="1:6" ht="18" customHeight="1">
      <c r="A30" s="196" t="s">
        <v>149</v>
      </c>
      <c r="B30" s="41"/>
      <c r="C30" s="41">
        <v>3750000</v>
      </c>
      <c r="D30" s="41">
        <v>4724320</v>
      </c>
      <c r="F30" s="1">
        <v>3235320</v>
      </c>
    </row>
    <row r="31" spans="1:6" ht="18" customHeight="1">
      <c r="A31" s="219" t="s">
        <v>89</v>
      </c>
      <c r="B31" s="41"/>
      <c r="C31" s="41" t="s">
        <v>185</v>
      </c>
      <c r="D31" s="41" t="s">
        <v>185</v>
      </c>
      <c r="F31" s="1">
        <v>989000</v>
      </c>
    </row>
    <row r="32" spans="1:6" ht="18" customHeight="1">
      <c r="A32" s="219" t="s">
        <v>148</v>
      </c>
      <c r="B32" s="41">
        <v>6203248</v>
      </c>
      <c r="C32" s="41">
        <v>654559</v>
      </c>
      <c r="D32" s="41">
        <v>200000</v>
      </c>
      <c r="F32" s="1">
        <v>500000</v>
      </c>
    </row>
    <row r="33" spans="1:4" ht="18" customHeight="1">
      <c r="A33" s="155" t="s">
        <v>206</v>
      </c>
      <c r="B33" s="41"/>
      <c r="C33" s="41">
        <v>1200000</v>
      </c>
      <c r="D33" s="41">
        <v>1200000</v>
      </c>
    </row>
    <row r="34" spans="1:4" ht="18" customHeight="1">
      <c r="A34" s="38" t="s">
        <v>221</v>
      </c>
      <c r="B34" s="40">
        <f>SUM(B16:B33)</f>
        <v>12759710</v>
      </c>
      <c r="C34" s="40">
        <f>SUM(C16:C33)</f>
        <v>14769587</v>
      </c>
      <c r="D34" s="40">
        <f>SUM(D16:D33)</f>
        <v>13762570</v>
      </c>
    </row>
    <row r="35" spans="1:4" ht="18" customHeight="1">
      <c r="A35" s="38" t="s">
        <v>188</v>
      </c>
      <c r="B35" s="46">
        <f>SUM(B14+B34)</f>
        <v>14208222</v>
      </c>
      <c r="C35" s="46">
        <f>SUM(C14+C34)</f>
        <v>17014180</v>
      </c>
      <c r="D35" s="46">
        <f>SUM(D14+D34)</f>
        <v>16034238</v>
      </c>
    </row>
    <row r="36" spans="1:4" ht="18" customHeight="1">
      <c r="A36" s="38" t="s">
        <v>5</v>
      </c>
      <c r="B36" s="41">
        <f>SUM(B37-B35)</f>
        <v>2204337</v>
      </c>
      <c r="C36" s="41">
        <f>SUM(C37-C35)</f>
        <v>0</v>
      </c>
      <c r="D36" s="41">
        <f>SUM(D37-D35)</f>
        <v>0</v>
      </c>
    </row>
    <row r="37" spans="1:4" ht="18" customHeight="1">
      <c r="A37" s="38" t="s">
        <v>222</v>
      </c>
      <c r="B37" s="41">
        <v>16412559</v>
      </c>
      <c r="C37" s="41">
        <v>17014180</v>
      </c>
      <c r="D37" s="41">
        <v>16034238</v>
      </c>
    </row>
    <row r="38" spans="1:4" ht="18" customHeight="1">
      <c r="A38" s="220"/>
      <c r="B38" s="221"/>
      <c r="C38" s="221"/>
      <c r="D38" s="221"/>
    </row>
    <row r="39" spans="1:4" ht="18" customHeight="1">
      <c r="A39" s="2"/>
      <c r="B39" s="222"/>
      <c r="C39" s="222"/>
      <c r="D39" s="222"/>
    </row>
    <row r="40" spans="1:4" ht="18" customHeight="1">
      <c r="A40" s="208" t="s">
        <v>137</v>
      </c>
      <c r="C40" s="209" t="s">
        <v>139</v>
      </c>
    </row>
    <row r="41" spans="1:4" ht="18" customHeight="1">
      <c r="A41" s="210" t="s">
        <v>94</v>
      </c>
      <c r="B41" s="210"/>
      <c r="C41" s="211" t="s">
        <v>94</v>
      </c>
      <c r="D41" s="211"/>
    </row>
    <row r="42" spans="1:4" ht="18" customHeight="1">
      <c r="A42" s="208" t="s">
        <v>138</v>
      </c>
      <c r="C42" s="209" t="s">
        <v>138</v>
      </c>
    </row>
  </sheetData>
  <mergeCells count="10">
    <mergeCell ref="C41:D41"/>
    <mergeCell ref="A1:D1"/>
    <mergeCell ref="A2:D2"/>
    <mergeCell ref="A3:D3"/>
    <mergeCell ref="A4:D4"/>
    <mergeCell ref="A41:B41"/>
    <mergeCell ref="B8:B9"/>
    <mergeCell ref="B10:B13"/>
    <mergeCell ref="D26:D27"/>
    <mergeCell ref="C26:C27"/>
  </mergeCells>
  <phoneticPr fontId="0" type="noConversion"/>
  <pageMargins left="0.6" right="0.25" top="0.1" bottom="0.1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opLeftCell="C4" workbookViewId="0">
      <selection activeCell="P7" sqref="P7"/>
    </sheetView>
  </sheetViews>
  <sheetFormatPr defaultRowHeight="14.25"/>
  <cols>
    <col min="1" max="8" width="9.140625" style="70"/>
    <col min="9" max="9" width="8.140625" style="70" customWidth="1"/>
    <col min="10" max="10" width="11.85546875" style="70" customWidth="1"/>
    <col min="11" max="11" width="11" style="70" customWidth="1"/>
    <col min="12" max="12" width="9.140625" style="70"/>
    <col min="13" max="13" width="15.140625" style="70" customWidth="1"/>
    <col min="14" max="16384" width="9.140625" style="70"/>
  </cols>
  <sheetData>
    <row r="1" spans="1:14" ht="18">
      <c r="A1" s="136" t="s">
        <v>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7"/>
      <c r="N1" s="17"/>
    </row>
    <row r="2" spans="1:14" ht="18">
      <c r="A2" s="136" t="s">
        <v>151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7"/>
      <c r="N2" s="17"/>
    </row>
    <row r="3" spans="1:14" ht="18">
      <c r="A3" s="71"/>
      <c r="B3" s="71"/>
      <c r="C3" s="71"/>
      <c r="D3" s="71"/>
      <c r="E3" s="137"/>
      <c r="F3" s="137"/>
      <c r="G3" s="72"/>
      <c r="H3" s="71"/>
      <c r="I3" s="71"/>
      <c r="J3" s="71"/>
      <c r="K3" s="137" t="s">
        <v>44</v>
      </c>
      <c r="L3" s="137"/>
      <c r="M3" s="71"/>
      <c r="N3" s="71"/>
    </row>
    <row r="4" spans="1:14" ht="18">
      <c r="A4" s="71"/>
      <c r="B4" s="71"/>
      <c r="C4" s="71"/>
      <c r="D4" s="71"/>
      <c r="E4" s="137"/>
      <c r="F4" s="137"/>
      <c r="G4" s="72"/>
      <c r="H4" s="71"/>
      <c r="I4" s="71"/>
      <c r="J4" s="71"/>
      <c r="K4" s="137" t="s">
        <v>35</v>
      </c>
      <c r="L4" s="137"/>
      <c r="M4" s="71"/>
      <c r="N4" s="71"/>
    </row>
    <row r="5" spans="1:14" ht="18">
      <c r="A5" s="120" t="s">
        <v>218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71"/>
      <c r="N5" s="71"/>
    </row>
    <row r="6" spans="1:14" ht="18">
      <c r="A6" s="120" t="s">
        <v>197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71"/>
      <c r="N6" s="71"/>
    </row>
    <row r="7" spans="1:14" ht="126">
      <c r="A7" s="5" t="s">
        <v>50</v>
      </c>
      <c r="B7" s="5" t="s">
        <v>47</v>
      </c>
      <c r="C7" s="6" t="s">
        <v>45</v>
      </c>
      <c r="D7" s="5" t="s">
        <v>46</v>
      </c>
      <c r="E7" s="6" t="s">
        <v>48</v>
      </c>
      <c r="F7" s="5" t="s">
        <v>211</v>
      </c>
      <c r="G7" s="5" t="s">
        <v>186</v>
      </c>
      <c r="H7" s="5" t="s">
        <v>187</v>
      </c>
      <c r="I7" s="5" t="s">
        <v>153</v>
      </c>
      <c r="J7" s="5" t="s">
        <v>49</v>
      </c>
      <c r="K7" s="5" t="s">
        <v>212</v>
      </c>
      <c r="L7" s="5" t="s">
        <v>213</v>
      </c>
      <c r="M7" s="73" t="s">
        <v>214</v>
      </c>
      <c r="N7" s="71"/>
    </row>
    <row r="8" spans="1:14" ht="18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74"/>
      <c r="N8" s="75"/>
    </row>
    <row r="9" spans="1:14" ht="18">
      <c r="A9" s="130" t="s">
        <v>56</v>
      </c>
      <c r="B9" s="7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36">
      <c r="A10" s="131"/>
      <c r="B10" s="76">
        <v>1</v>
      </c>
      <c r="C10" s="77" t="s">
        <v>152</v>
      </c>
      <c r="D10" s="76">
        <v>1</v>
      </c>
      <c r="E10" s="78">
        <v>21380</v>
      </c>
      <c r="F10" s="74">
        <v>0</v>
      </c>
      <c r="G10" s="74">
        <f>SUM(E10*40%)</f>
        <v>8552</v>
      </c>
      <c r="H10" s="74">
        <v>1700</v>
      </c>
      <c r="I10" s="74">
        <v>0</v>
      </c>
      <c r="J10" s="74">
        <f>SUM(E10+F10+G10+H10-I10)</f>
        <v>31632</v>
      </c>
      <c r="K10" s="74">
        <f>SUM(E10*2)</f>
        <v>42760</v>
      </c>
      <c r="L10" s="74">
        <f>SUM(E10*20%)</f>
        <v>4276</v>
      </c>
      <c r="M10" s="74">
        <f>SUM(J10*12+K10+L10)</f>
        <v>426620</v>
      </c>
      <c r="N10" s="75" t="s">
        <v>238</v>
      </c>
    </row>
    <row r="11" spans="1:14" ht="72">
      <c r="A11" s="131"/>
      <c r="B11" s="76">
        <v>2</v>
      </c>
      <c r="C11" s="79" t="s">
        <v>220</v>
      </c>
      <c r="D11" s="76">
        <v>1</v>
      </c>
      <c r="E11" s="78">
        <v>9700</v>
      </c>
      <c r="F11" s="80">
        <v>0</v>
      </c>
      <c r="G11" s="74">
        <f>SUM(E11*45%)</f>
        <v>4365</v>
      </c>
      <c r="H11" s="80">
        <v>1700</v>
      </c>
      <c r="I11" s="80">
        <v>0</v>
      </c>
      <c r="J11" s="74">
        <v>15859</v>
      </c>
      <c r="K11" s="74">
        <f>SUM(E11*2)</f>
        <v>19400</v>
      </c>
      <c r="L11" s="74">
        <f>SUM(E11*20%)</f>
        <v>1940</v>
      </c>
      <c r="M11" s="74">
        <f>SUM(J11*12+K11+L11)</f>
        <v>211648</v>
      </c>
      <c r="N11" s="75" t="s">
        <v>215</v>
      </c>
    </row>
    <row r="12" spans="1:14" ht="30" customHeight="1">
      <c r="A12" s="131"/>
      <c r="B12" s="76">
        <v>3</v>
      </c>
      <c r="C12" s="77" t="s">
        <v>54</v>
      </c>
      <c r="D12" s="76">
        <v>1</v>
      </c>
      <c r="E12" s="78">
        <v>7000</v>
      </c>
      <c r="F12" s="74">
        <v>1200</v>
      </c>
      <c r="G12" s="74">
        <v>0</v>
      </c>
      <c r="H12" s="74">
        <v>0</v>
      </c>
      <c r="I12" s="74">
        <v>0</v>
      </c>
      <c r="J12" s="74">
        <v>7000</v>
      </c>
      <c r="K12" s="74">
        <f t="shared" ref="K12" si="0">SUM(E12*2)</f>
        <v>14000</v>
      </c>
      <c r="L12" s="74">
        <v>0</v>
      </c>
      <c r="M12" s="74">
        <f>SUM(F12*12+J12*12+K12)</f>
        <v>112400</v>
      </c>
      <c r="N12" s="75" t="s">
        <v>216</v>
      </c>
    </row>
    <row r="13" spans="1:14" ht="30" customHeight="1">
      <c r="A13" s="132"/>
      <c r="B13" s="76">
        <v>4</v>
      </c>
      <c r="C13" s="77" t="s">
        <v>55</v>
      </c>
      <c r="D13" s="76">
        <v>9</v>
      </c>
      <c r="E13" s="78">
        <v>6500</v>
      </c>
      <c r="F13" s="74">
        <v>1200</v>
      </c>
      <c r="G13" s="74"/>
      <c r="H13" s="74">
        <v>0</v>
      </c>
      <c r="I13" s="74">
        <v>0</v>
      </c>
      <c r="J13" s="74">
        <f>SUM(E13*12*9)</f>
        <v>702000</v>
      </c>
      <c r="K13" s="74">
        <f>SUM(E13*2*9)</f>
        <v>117000</v>
      </c>
      <c r="L13" s="74">
        <v>0</v>
      </c>
      <c r="M13" s="74">
        <f>SUM(F13*12*9+J13+K13)</f>
        <v>948600</v>
      </c>
      <c r="N13" s="75" t="s">
        <v>217</v>
      </c>
    </row>
    <row r="14" spans="1:14" ht="30" customHeight="1">
      <c r="A14" s="133" t="s">
        <v>52</v>
      </c>
      <c r="B14" s="134"/>
      <c r="C14" s="135"/>
      <c r="D14" s="6">
        <f t="shared" ref="D14" si="1">SUM(D10:D13)</f>
        <v>12</v>
      </c>
      <c r="E14" s="81"/>
      <c r="F14" s="81"/>
      <c r="G14" s="81"/>
      <c r="H14" s="81"/>
      <c r="I14" s="81">
        <f>SUM(I10:I13)</f>
        <v>0</v>
      </c>
      <c r="J14" s="81">
        <f>SUM(J10:J13)</f>
        <v>756491</v>
      </c>
      <c r="K14" s="81">
        <f>SUM(K10:K13)</f>
        <v>193160</v>
      </c>
      <c r="L14" s="81">
        <f t="shared" ref="L14:M14" si="2">SUM(L10:L13)</f>
        <v>6216</v>
      </c>
      <c r="M14" s="81">
        <f>SUM(M10:M13)</f>
        <v>1699268</v>
      </c>
      <c r="N14" s="75"/>
    </row>
    <row r="22" spans="2:11" ht="18">
      <c r="B22" s="82"/>
      <c r="C22" s="82" t="s">
        <v>219</v>
      </c>
      <c r="D22" s="82"/>
      <c r="E22" s="82"/>
      <c r="F22" s="82"/>
      <c r="G22" s="82"/>
      <c r="H22" s="82"/>
      <c r="I22" s="82" t="s">
        <v>42</v>
      </c>
      <c r="J22" s="82"/>
      <c r="K22" s="82"/>
    </row>
    <row r="23" spans="2:11" ht="18">
      <c r="B23" s="82"/>
      <c r="C23" s="82"/>
      <c r="D23" s="82"/>
      <c r="E23" s="82"/>
      <c r="F23" s="82"/>
      <c r="G23" s="82"/>
      <c r="H23" s="82"/>
      <c r="I23" s="82"/>
      <c r="J23" s="82"/>
      <c r="K23" s="82"/>
    </row>
  </sheetData>
  <mergeCells count="10">
    <mergeCell ref="A5:L5"/>
    <mergeCell ref="A6:L6"/>
    <mergeCell ref="A9:A13"/>
    <mergeCell ref="A14:C14"/>
    <mergeCell ref="A1:L1"/>
    <mergeCell ref="A2:L2"/>
    <mergeCell ref="E3:F3"/>
    <mergeCell ref="K3:L3"/>
    <mergeCell ref="E4:F4"/>
    <mergeCell ref="K4:L4"/>
  </mergeCells>
  <pageMargins left="0.7" right="0.2" top="0.5" bottom="0.25" header="0" footer="0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7" zoomScale="115" zoomScaleNormal="115" workbookViewId="0">
      <selection activeCell="H9" sqref="H9"/>
    </sheetView>
  </sheetViews>
  <sheetFormatPr defaultRowHeight="19.5"/>
  <cols>
    <col min="1" max="1" width="1.5703125" style="85" customWidth="1"/>
    <col min="2" max="2" width="5.140625" style="85" customWidth="1"/>
    <col min="3" max="3" width="31.7109375" style="85" customWidth="1"/>
    <col min="4" max="4" width="20.140625" style="85" customWidth="1"/>
    <col min="5" max="5" width="16.85546875" style="85" customWidth="1"/>
    <col min="6" max="6" width="15.140625" style="85" customWidth="1"/>
    <col min="7" max="7" width="7.5703125" style="85" customWidth="1"/>
    <col min="8" max="16384" width="9.140625" style="85"/>
  </cols>
  <sheetData>
    <row r="1" spans="1:7" s="91" customFormat="1" ht="25.5" customHeight="1">
      <c r="A1" s="141" t="s">
        <v>156</v>
      </c>
      <c r="B1" s="141"/>
      <c r="C1" s="141"/>
      <c r="D1" s="141"/>
      <c r="E1" s="141"/>
      <c r="F1" s="141"/>
      <c r="G1" s="141"/>
    </row>
    <row r="2" spans="1:7" s="91" customFormat="1" ht="23.25" customHeight="1">
      <c r="A2" s="141" t="s">
        <v>157</v>
      </c>
      <c r="B2" s="141"/>
      <c r="C2" s="141"/>
      <c r="D2" s="141"/>
      <c r="E2" s="141"/>
      <c r="F2" s="141"/>
      <c r="G2" s="141"/>
    </row>
    <row r="3" spans="1:7" s="92" customFormat="1" ht="20.100000000000001" customHeight="1">
      <c r="F3" s="144" t="s">
        <v>51</v>
      </c>
      <c r="G3" s="144"/>
    </row>
    <row r="4" spans="1:7" s="92" customFormat="1" ht="20.100000000000001" customHeight="1">
      <c r="F4" s="144" t="s">
        <v>37</v>
      </c>
      <c r="G4" s="144"/>
    </row>
    <row r="5" spans="1:7" s="92" customFormat="1" ht="42" customHeight="1">
      <c r="B5" s="142" t="s">
        <v>239</v>
      </c>
      <c r="C5" s="142"/>
      <c r="D5" s="142"/>
      <c r="E5" s="142"/>
      <c r="F5" s="142"/>
      <c r="G5" s="142"/>
    </row>
    <row r="6" spans="1:7" s="92" customFormat="1" ht="20.100000000000001" customHeight="1">
      <c r="B6" s="143" t="s">
        <v>240</v>
      </c>
      <c r="C6" s="143"/>
      <c r="D6" s="143"/>
      <c r="E6" s="143"/>
      <c r="F6" s="143"/>
      <c r="G6" s="143"/>
    </row>
    <row r="7" spans="1:7" ht="76.5" customHeight="1">
      <c r="B7" s="93" t="s">
        <v>47</v>
      </c>
      <c r="C7" s="93" t="s">
        <v>241</v>
      </c>
      <c r="D7" s="93" t="s">
        <v>243</v>
      </c>
      <c r="E7" s="93"/>
      <c r="F7" s="93"/>
      <c r="G7" s="93" t="s">
        <v>36</v>
      </c>
    </row>
    <row r="8" spans="1:7" ht="16.5" customHeight="1"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30" customHeight="1">
      <c r="B9" s="95">
        <v>1</v>
      </c>
      <c r="C9" s="96" t="s">
        <v>242</v>
      </c>
      <c r="D9" s="97">
        <v>100</v>
      </c>
      <c r="E9" s="97"/>
      <c r="F9" s="97"/>
      <c r="G9" s="97"/>
    </row>
    <row r="10" spans="1:7" ht="30" customHeight="1">
      <c r="B10" s="95">
        <v>2</v>
      </c>
      <c r="C10" s="96" t="s">
        <v>244</v>
      </c>
      <c r="D10" s="97">
        <v>100</v>
      </c>
      <c r="E10" s="97"/>
      <c r="F10" s="97"/>
      <c r="G10" s="97"/>
    </row>
    <row r="11" spans="1:7" ht="30" customHeight="1">
      <c r="B11" s="95">
        <v>3</v>
      </c>
      <c r="C11" s="96" t="s">
        <v>245</v>
      </c>
      <c r="D11" s="97">
        <v>250</v>
      </c>
      <c r="E11" s="97"/>
      <c r="F11" s="97"/>
      <c r="G11" s="97"/>
    </row>
    <row r="12" spans="1:7" ht="30" customHeight="1">
      <c r="B12" s="95">
        <v>4</v>
      </c>
      <c r="C12" s="96" t="s">
        <v>266</v>
      </c>
      <c r="D12" s="103">
        <v>0.02</v>
      </c>
      <c r="E12" s="97"/>
      <c r="F12" s="97"/>
      <c r="G12" s="97"/>
    </row>
    <row r="13" spans="1:7" ht="30" customHeight="1">
      <c r="B13" s="95">
        <v>5</v>
      </c>
      <c r="C13" s="96" t="s">
        <v>246</v>
      </c>
      <c r="D13" s="97" t="s">
        <v>247</v>
      </c>
      <c r="E13" s="97"/>
      <c r="F13" s="97"/>
      <c r="G13" s="97"/>
    </row>
    <row r="14" spans="1:7" ht="30" customHeight="1">
      <c r="B14" s="95">
        <v>6</v>
      </c>
      <c r="C14" s="96" t="s">
        <v>248</v>
      </c>
      <c r="D14" s="97" t="s">
        <v>247</v>
      </c>
      <c r="E14" s="97"/>
      <c r="F14" s="97"/>
      <c r="G14" s="97"/>
    </row>
    <row r="15" spans="1:7" ht="30" customHeight="1">
      <c r="B15" s="95">
        <v>7</v>
      </c>
      <c r="C15" s="96" t="s">
        <v>249</v>
      </c>
      <c r="D15" s="97">
        <f>----------D9</f>
        <v>100</v>
      </c>
      <c r="E15" s="97"/>
      <c r="F15" s="97"/>
      <c r="G15" s="97"/>
    </row>
    <row r="16" spans="1:7" ht="30" customHeight="1">
      <c r="B16" s="95" t="s">
        <v>250</v>
      </c>
      <c r="C16" s="96" t="s">
        <v>251</v>
      </c>
      <c r="D16" s="97">
        <v>200</v>
      </c>
      <c r="E16" s="97"/>
      <c r="F16" s="97"/>
      <c r="G16" s="97"/>
    </row>
    <row r="17" spans="2:7" ht="30" customHeight="1">
      <c r="B17" s="95" t="s">
        <v>252</v>
      </c>
      <c r="C17" s="96" t="s">
        <v>253</v>
      </c>
      <c r="D17" s="97">
        <v>300</v>
      </c>
      <c r="E17" s="97"/>
      <c r="F17" s="97"/>
      <c r="G17" s="97"/>
    </row>
    <row r="18" spans="2:7" ht="30" customHeight="1">
      <c r="B18" s="95" t="s">
        <v>254</v>
      </c>
      <c r="C18" s="96" t="s">
        <v>255</v>
      </c>
      <c r="D18" s="97">
        <v>100</v>
      </c>
      <c r="E18" s="97"/>
      <c r="F18" s="97"/>
      <c r="G18" s="97"/>
    </row>
    <row r="19" spans="2:7" ht="30" customHeight="1">
      <c r="B19" s="95"/>
      <c r="C19" s="98"/>
      <c r="D19" s="97"/>
      <c r="E19" s="97"/>
      <c r="F19" s="97"/>
      <c r="G19" s="97"/>
    </row>
    <row r="20" spans="2:7" ht="30" customHeight="1">
      <c r="B20" s="139" t="s">
        <v>52</v>
      </c>
      <c r="C20" s="140"/>
      <c r="D20" s="99"/>
      <c r="E20" s="99">
        <f>SUM(E9:E19)</f>
        <v>0</v>
      </c>
      <c r="F20" s="99">
        <f>SUM(F9:F19)</f>
        <v>0</v>
      </c>
      <c r="G20" s="99"/>
    </row>
    <row r="23" spans="2:7">
      <c r="C23" s="100" t="s">
        <v>154</v>
      </c>
      <c r="E23" s="100" t="s">
        <v>155</v>
      </c>
      <c r="F23" s="100"/>
    </row>
    <row r="24" spans="2:7">
      <c r="C24" s="100" t="s">
        <v>94</v>
      </c>
      <c r="E24" s="100" t="s">
        <v>94</v>
      </c>
      <c r="F24" s="100"/>
    </row>
    <row r="25" spans="2:7">
      <c r="C25" s="100" t="s">
        <v>158</v>
      </c>
      <c r="E25" s="100" t="s">
        <v>158</v>
      </c>
      <c r="F25" s="100"/>
    </row>
    <row r="27" spans="2:7" s="91" customFormat="1"/>
    <row r="28" spans="2:7" s="91" customFormat="1"/>
    <row r="29" spans="2:7" s="91" customFormat="1" ht="21">
      <c r="G29" s="101"/>
    </row>
    <row r="30" spans="2:7" s="91" customFormat="1"/>
    <row r="31" spans="2:7">
      <c r="B31" s="91"/>
      <c r="C31" s="91"/>
      <c r="D31" s="91"/>
      <c r="E31" s="91"/>
      <c r="F31" s="91"/>
    </row>
    <row r="45" spans="12:13" ht="20.25" thickBot="1">
      <c r="L45" s="138"/>
      <c r="M45" s="138"/>
    </row>
    <row r="46" spans="12:13" ht="21.75" thickBot="1">
      <c r="L46" s="102"/>
      <c r="M46" s="102" t="s">
        <v>62</v>
      </c>
    </row>
    <row r="47" spans="12:13">
      <c r="L47" s="100"/>
      <c r="M47" s="100"/>
    </row>
  </sheetData>
  <mergeCells count="8">
    <mergeCell ref="L45:M45"/>
    <mergeCell ref="B20:C20"/>
    <mergeCell ref="A1:G1"/>
    <mergeCell ref="A2:G2"/>
    <mergeCell ref="B5:G5"/>
    <mergeCell ref="B6:G6"/>
    <mergeCell ref="F3:G3"/>
    <mergeCell ref="F4:G4"/>
  </mergeCells>
  <phoneticPr fontId="0" type="noConversion"/>
  <pageMargins left="0.25" right="0.25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Summary, "KA"</vt:lpstr>
      <vt:lpstr>Revenue Income "KHA"</vt:lpstr>
      <vt:lpstr>Revenue Expenditure</vt:lpstr>
      <vt:lpstr>Development Income</vt:lpstr>
      <vt:lpstr>Development Expenditure</vt:lpstr>
      <vt:lpstr>Satement of Staff</vt:lpstr>
      <vt:lpstr>Project List "GHA"</vt:lpstr>
      <vt:lpstr>'Budget Summary, "KA"'!Print_Area</vt:lpstr>
      <vt:lpstr>'Development Expenditure'!Print_Area</vt:lpstr>
      <vt:lpstr>'Development Income'!Print_Area</vt:lpstr>
      <vt:lpstr>'Project List "GHA"'!Print_Area</vt:lpstr>
      <vt:lpstr>'Revenue Expenditure'!Print_Area</vt:lpstr>
      <vt:lpstr>'Revenue Income "KHA"'!Print_Area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Laxmi</cp:lastModifiedBy>
  <cp:lastPrinted>2020-06-16T12:25:35Z</cp:lastPrinted>
  <dcterms:created xsi:type="dcterms:W3CDTF">2017-03-08T06:35:27Z</dcterms:created>
  <dcterms:modified xsi:type="dcterms:W3CDTF">2020-06-16T12:26:13Z</dcterms:modified>
</cp:coreProperties>
</file>