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5600" windowHeight="7935" firstSheet="1" activeTab="4"/>
  </bookViews>
  <sheets>
    <sheet name="Budget Summary, &quot;KA&quot;" sheetId="1" r:id="rId1"/>
    <sheet name="Revenue Income &quot;KHA&quot;" sheetId="2" r:id="rId2"/>
    <sheet name="Revenue Expenditure" sheetId="3" r:id="rId3"/>
    <sheet name="Development Income" sheetId="4" r:id="rId4"/>
    <sheet name="Development Expenditure" sheetId="5" r:id="rId5"/>
    <sheet name="Statement of UP Staff &quot;GA&quot;" sheetId="6" r:id="rId6"/>
    <sheet name="Project List &quot;GHA&quot;" sheetId="7" r:id="rId7"/>
  </sheets>
  <definedNames>
    <definedName name="_xlnm.Print_Area" localSheetId="0">'Budget Summary, "KA"'!$A$1:$E$35</definedName>
    <definedName name="_xlnm.Print_Area" localSheetId="4">'Development Expenditure'!$A$1:$D$47</definedName>
    <definedName name="_xlnm.Print_Area" localSheetId="3">'Development Income'!$A$1:$D$44</definedName>
    <definedName name="_xlnm.Print_Area" localSheetId="6">'Project List "GHA"'!$A$1:$G$25</definedName>
    <definedName name="_xlnm.Print_Area" localSheetId="2">'Revenue Expenditure'!$A$1:$D$50</definedName>
    <definedName name="_xlnm.Print_Area" localSheetId="1">'Revenue Income "KHA"'!$A$1:$D$36</definedName>
    <definedName name="_xlnm.Print_Area" localSheetId="5">'Statement of UP Staff "GA"'!$A$1:$L$20</definedName>
  </definedNames>
  <calcPr calcId="124519"/>
  <fileRecoveryPr autoRecover="0"/>
</workbook>
</file>

<file path=xl/calcChain.xml><?xml version="1.0" encoding="utf-8"?>
<calcChain xmlns="http://schemas.openxmlformats.org/spreadsheetml/2006/main">
  <c r="E28" i="1"/>
  <c r="C27"/>
  <c r="E27"/>
  <c r="D39" i="5"/>
  <c r="C39"/>
  <c r="C40" s="1"/>
  <c r="B40"/>
  <c r="B39"/>
  <c r="D40"/>
  <c r="D45" i="3"/>
  <c r="C45"/>
  <c r="D41" i="5"/>
  <c r="D16" i="1"/>
  <c r="B28" i="4"/>
  <c r="B39" s="1"/>
  <c r="C16" i="1"/>
  <c r="K14" i="6"/>
  <c r="K13"/>
  <c r="J14"/>
  <c r="J13"/>
  <c r="K12"/>
  <c r="K11"/>
  <c r="J10"/>
  <c r="G11"/>
  <c r="K10"/>
  <c r="G10"/>
  <c r="D14" i="5"/>
  <c r="C14"/>
  <c r="C39" i="4"/>
  <c r="B30" i="2"/>
  <c r="D39" i="4"/>
  <c r="D28"/>
  <c r="D36"/>
  <c r="C28"/>
  <c r="B43" i="3"/>
  <c r="D30" i="2"/>
  <c r="E8" i="1" s="1"/>
  <c r="E10" s="1"/>
  <c r="E12" s="1"/>
  <c r="D43" i="3"/>
  <c r="C30" i="2"/>
  <c r="D8" i="1" s="1"/>
  <c r="D10" s="1"/>
  <c r="D12" s="1"/>
  <c r="C8"/>
  <c r="C10" s="1"/>
  <c r="C12" s="1"/>
  <c r="C17" s="1"/>
  <c r="B14" i="5"/>
  <c r="C36" i="4"/>
  <c r="B36"/>
  <c r="C43" i="3"/>
  <c r="E16" i="1"/>
  <c r="F20" i="7"/>
  <c r="D20"/>
  <c r="E20"/>
  <c r="D14" i="6"/>
  <c r="D17" i="1" l="1"/>
  <c r="D19" s="1"/>
  <c r="D21" s="1"/>
  <c r="I14" i="6"/>
  <c r="C19" i="1"/>
  <c r="C21" s="1"/>
  <c r="E17"/>
  <c r="E19" s="1"/>
  <c r="E21" s="1"/>
</calcChain>
</file>

<file path=xl/sharedStrings.xml><?xml version="1.0" encoding="utf-8"?>
<sst xmlns="http://schemas.openxmlformats.org/spreadsheetml/2006/main" count="315" uniqueCount="257">
  <si>
    <t>ivRm¦</t>
  </si>
  <si>
    <t>Aby`vb</t>
  </si>
  <si>
    <t>†gvU cªvwß</t>
  </si>
  <si>
    <t>ev` ivRm¦ e¨q</t>
  </si>
  <si>
    <t>†gvU (L)</t>
  </si>
  <si>
    <t>mgvwß †Ri</t>
  </si>
  <si>
    <t>weeiY</t>
  </si>
  <si>
    <t>Ask-1</t>
  </si>
  <si>
    <t>ivRm¦ wnmve cªvwß</t>
  </si>
  <si>
    <t>ivRm¦ DØ„Ë/NvUwZ (K)</t>
  </si>
  <si>
    <t>Dbœqb Aby`vb</t>
  </si>
  <si>
    <t>Ask-2</t>
  </si>
  <si>
    <t>Dbœqb wnmve</t>
  </si>
  <si>
    <t>Ab¨vb¨ Aby`vb I Puv`v</t>
  </si>
  <si>
    <t>†gvU cªvß m¤ú` (K+L)</t>
  </si>
  <si>
    <t>ev` Dbœqb e¨q</t>
  </si>
  <si>
    <t>mvwe©K ev‡RU DØ„Ë/NvUwZ</t>
  </si>
  <si>
    <t>Ask-1- ivRm¦ wnmve</t>
  </si>
  <si>
    <t>Avq</t>
  </si>
  <si>
    <t>cªvwßi weeiY</t>
  </si>
  <si>
    <t>A_© ermi- 2017-2018</t>
  </si>
  <si>
    <t>e¨q</t>
  </si>
  <si>
    <t>1| mvaviY ms¯’vcb/ cªvwZôvwbK</t>
  </si>
  <si>
    <t>K. m¤§vbx/fvZv</t>
  </si>
  <si>
    <t>M. Ab¨vb¨ cªvwZôvwbK e¨q</t>
  </si>
  <si>
    <t>N. Avby‡ZvwlK Znwe‡j ¯’vbvšÍi</t>
  </si>
  <si>
    <t>O. hvbevnb †givgZ I R¡vjvbx</t>
  </si>
  <si>
    <t>3| Ab¨vb¨ e¨q</t>
  </si>
  <si>
    <t>L. we`y¨r wej</t>
  </si>
  <si>
    <t>8| †Ljva~jv I ms¯‹„wZ</t>
  </si>
  <si>
    <t>†gvU e¨q (ivRm¦ wnmve)</t>
  </si>
  <si>
    <t>e¨‡qi LvZ</t>
  </si>
  <si>
    <t>L. Kg©KZ©v I Kg©Pvix‡`i †eZb-fvZvw`</t>
  </si>
  <si>
    <t>(2) `vqhy³ e¨q (miKvix Kg©Pvix m¤cwK©Z)</t>
  </si>
  <si>
    <t>P. f~wg Dbœqb Ki</t>
  </si>
  <si>
    <t>6| mvgvwRK I ag©xq cªwZôv‡b Aby`vb:</t>
  </si>
  <si>
    <t>2| wkí I KywUiwkí</t>
  </si>
  <si>
    <t>3| †fŠZ AeKvVv‡gv</t>
  </si>
  <si>
    <t>[wewa-5 (1) (K) `ªóe¨]</t>
  </si>
  <si>
    <t>gšÍe¨</t>
  </si>
  <si>
    <t>[wewa-5 (1) (L) `ªóe¨]</t>
  </si>
  <si>
    <t>Ask 2- Dbœqb wnmve</t>
  </si>
  <si>
    <t>cÖvwßi weeiY</t>
  </si>
  <si>
    <t>1| Aby`vb (Dbœqb)</t>
  </si>
  <si>
    <t>†gvU cªvwß (Dbœqb wnmve)</t>
  </si>
  <si>
    <t>‡Pqvig¨vb</t>
  </si>
  <si>
    <t xml:space="preserve">e¨q weeiY </t>
  </si>
  <si>
    <t>c~e©eZ©x erm‡ii cÖK„Z e¨q      (2015-2016)</t>
  </si>
  <si>
    <t>Ôev‡RU dig MÕ</t>
  </si>
  <si>
    <t xml:space="preserve"> c‡`i bvg</t>
  </si>
  <si>
    <t>c‡`i msL¨v</t>
  </si>
  <si>
    <t>gnvN© fvZv (hw` _v‡K)</t>
  </si>
  <si>
    <t>µwgK bs</t>
  </si>
  <si>
    <t xml:space="preserve"> †eZbµg</t>
  </si>
  <si>
    <t>evrmwiK cªv°wjZ A‡_©i cwigvY</t>
  </si>
  <si>
    <t>gvwmK Mo A‡_©i cwigvY</t>
  </si>
  <si>
    <t>wefvM/kvLv</t>
  </si>
  <si>
    <t>Ôev‡RU dig NÕ</t>
  </si>
  <si>
    <t>cªK‡íi bvg I msw¶ß weeiYx</t>
  </si>
  <si>
    <t>Dc‡Rjv cwil`, †Rjv cwil` I miKvi nB‡Z cªvß A‡_©i cwigvY</t>
  </si>
  <si>
    <t>PjwZ A_© erm‡i e¨wqZ A_ev m¤¢ve¨ e¨‡qi cwigvY</t>
  </si>
  <si>
    <t>m¤¢ve¨ w¯’wZ</t>
  </si>
  <si>
    <t>‡gvU</t>
  </si>
  <si>
    <t>5| e„¶†ivcY I i¶Yv‡e¶Y</t>
  </si>
  <si>
    <t>wnmve mnKvix Kvg Kw¤úDUvi Acv‡iUi</t>
  </si>
  <si>
    <t>`dv`vi</t>
  </si>
  <si>
    <t>gnjøv`vi</t>
  </si>
  <si>
    <t>BDwbqb cwil`</t>
  </si>
  <si>
    <t>Ôev‡RU digÕKÕ</t>
  </si>
  <si>
    <t>[wewa 3 (2) `ªóe¨]</t>
  </si>
  <si>
    <t>ÔBDwbqb cwil` ev‡RU dig LÕ</t>
  </si>
  <si>
    <t>[wewa-3 (2) Ges AvB‡bi PZz_© Zdwmj `ªóe¨]</t>
  </si>
  <si>
    <t>9| Riæix ÎvY (cÖwZeÜx mnvqZv)</t>
  </si>
  <si>
    <t>3bs M‡qkcyi BDwbqb cwil`</t>
  </si>
  <si>
    <t xml:space="preserve">   </t>
  </si>
  <si>
    <t xml:space="preserve">         </t>
  </si>
  <si>
    <t>M. wgwUs LiP</t>
  </si>
  <si>
    <t>N. cÖPvi e¨q</t>
  </si>
  <si>
    <t xml:space="preserve">W. cwienb </t>
  </si>
  <si>
    <t>1. Ki I †iUt</t>
  </si>
  <si>
    <t>2. BRvivt</t>
  </si>
  <si>
    <t>3. hvbevnb (gUihvb e¨ZxZ)</t>
  </si>
  <si>
    <t>5. jvB‡mÝ I cviwgU wd</t>
  </si>
  <si>
    <t>6. Rb¥wbeÜb wd</t>
  </si>
  <si>
    <t>7. MÖvg Av`vjZ</t>
  </si>
  <si>
    <t>a. e¨vsK KZ©b</t>
  </si>
  <si>
    <t>b. e¨emve„wËi f¨vU cÖ`vb</t>
  </si>
  <si>
    <t>`. WvK I Zvi</t>
  </si>
  <si>
    <t>ivRm¦ DØ„Ë Dbœqb wnmv‡e ¯’vbvšÍi</t>
  </si>
  <si>
    <t>K. Dc‡Rjv cwil`t</t>
  </si>
  <si>
    <t>L. †Rjv cwil`t</t>
  </si>
  <si>
    <t>GjwRGmwc (wewewR)</t>
  </si>
  <si>
    <t>GjwRGmwc (wcwewR)</t>
  </si>
  <si>
    <t>wfwRwW</t>
  </si>
  <si>
    <t>6| cvwb mieivn</t>
  </si>
  <si>
    <t>7| wkÿv</t>
  </si>
  <si>
    <t>8| cÖvK…wZK m¤ú` e¨e¯’vcbv</t>
  </si>
  <si>
    <t>12| `vwi`ª n«vmKiY t mvgvwRK wbivcËv I cÖvwZôvwbK mnvqZv</t>
  </si>
  <si>
    <t>14| gwnjv, hye I wkï Dbœqb</t>
  </si>
  <si>
    <t>wfwRGd</t>
  </si>
  <si>
    <t>10| cqtwb¯‹vlb Ges eR©¨ &amp;e¨e¯’vcbv</t>
  </si>
  <si>
    <t>11|  gvbe m¤ú` Dbœqb</t>
  </si>
  <si>
    <t>16| e¨vsK KZ©b</t>
  </si>
  <si>
    <t>N. Aby`vb-ms¯’vcbt</t>
  </si>
  <si>
    <t>Dbœqb KvRt</t>
  </si>
  <si>
    <t>16| K…wl Ges evRvi</t>
  </si>
  <si>
    <t>U. Ab¨vb¨ cwi‡kva‡hvM¨ Ki/wej wewea,Ab¨vb¨)</t>
  </si>
  <si>
    <t>02bs c~e©Ryox BDwbqb cwil`</t>
  </si>
  <si>
    <t>Dc‡Rjv- Ryox,  †Rjv †gŠjfxevRvi|</t>
  </si>
  <si>
    <t>cªvwß</t>
  </si>
  <si>
    <t>Dc‡Rjv- Ryox,   †Rjv- †gŠjfxevRvi|</t>
  </si>
  <si>
    <t>ev‡RU mvi-ms†¶c</t>
  </si>
  <si>
    <t>M. e‡Kqv M„n Ki</t>
  </si>
  <si>
    <t>9. mb`cÎ wd</t>
  </si>
  <si>
    <t>L. e¨emv  Ki</t>
  </si>
  <si>
    <t>Dc‡Rjv-Ryox ‡Rjv- ‡gŠjfxevRvi</t>
  </si>
  <si>
    <t xml:space="preserve"> Dc‡Rjv- Ryox,  †Rjv-‡gŠjfxevRvi|</t>
  </si>
  <si>
    <t xml:space="preserve">                    mwPe</t>
  </si>
  <si>
    <t>cªvß Avq</t>
  </si>
  <si>
    <t>Y. AMÖxg cÖ`vb</t>
  </si>
  <si>
    <t>Ask 1-ivR¯^ wnmve</t>
  </si>
  <si>
    <t>S. Avc¨vqb e¨q I Ab¨vb¨</t>
  </si>
  <si>
    <t>T.RvZxq w`e‡m Puv`v cÖ`vb I D`hvcb e¨q</t>
  </si>
  <si>
    <t>K. AwWU e¨q</t>
  </si>
  <si>
    <t>O. Kw¤úDUvi †givgZ I Kvwj µq</t>
  </si>
  <si>
    <t>2| Ki Av`v‡qi Rb¨ e¨q (20% Kwgkb)</t>
  </si>
  <si>
    <t>K. BDwbqb GjvKvi wewfbœ cªwZôvb/K¬v‡e Avw_©K Aby`vbt</t>
  </si>
  <si>
    <t>V. Avbylvw½K e¨q (Awdm)</t>
  </si>
  <si>
    <t>Dc‡Rjv-Ryox,  †Rjv-‡gŠjfxevRvi|</t>
  </si>
  <si>
    <t xml:space="preserve">8. wfwRwW cwienb eve` </t>
  </si>
  <si>
    <t>Z. Awdm cÖ‡qvR‡b mwP‡ei hvZvqvZ e¨q</t>
  </si>
  <si>
    <t>N. Pv evMvb Ki (e‡Kqv mn)</t>
  </si>
  <si>
    <t>O. fvovq PvwjZ †gvUihvb Ki</t>
  </si>
  <si>
    <t>K. †Lvqvo (e‡Kqv mn)</t>
  </si>
  <si>
    <t>K. emZevox (nvj)</t>
  </si>
  <si>
    <t>L. emZevox (e‡Kqv)</t>
  </si>
  <si>
    <t>GwWwc</t>
  </si>
  <si>
    <t>KvweLv</t>
  </si>
  <si>
    <t>KvweUv</t>
  </si>
  <si>
    <t>wU.Avi</t>
  </si>
  <si>
    <t>AwZ`wi`ª‡`i Rb¨ Kg©m„: Kg©:</t>
  </si>
  <si>
    <t>wR.Avi</t>
  </si>
  <si>
    <t>weaev fvZv</t>
  </si>
  <si>
    <t>gvZ…©Z¡Kvjxb fvZv</t>
  </si>
  <si>
    <t>gyw³‡hv×v fvZv</t>
  </si>
  <si>
    <t>¯’vei m¤úwË n¯Ívi Ki 1%</t>
  </si>
  <si>
    <t>‡Pqvig¨v‡bi m¤§vbxfvZv</t>
  </si>
  <si>
    <t>m`m¨M‡bi m¤§vbx fvZv</t>
  </si>
  <si>
    <t>mwP‡ei †eZb fvZv</t>
  </si>
  <si>
    <t>wnmve mn: Kvg Kw¤ú: Acv †eZb fvZv</t>
  </si>
  <si>
    <t>`dv`‡ii †eZb fvZv</t>
  </si>
  <si>
    <t>gnjøv`viM‡bi †eZb fvZv</t>
  </si>
  <si>
    <t>2. †¯^”Qv cÖ‡bvw`Z Puv`v</t>
  </si>
  <si>
    <t>3. ivR¯^ DØ„Ë¡</t>
  </si>
  <si>
    <t>cÖwZewÜ fvZv</t>
  </si>
  <si>
    <t xml:space="preserve">                      Dc‡Rjv- Ro–x, †Rjv-‡gŠjfxevRvi|</t>
  </si>
  <si>
    <t xml:space="preserve">                        mwPe</t>
  </si>
  <si>
    <t xml:space="preserve">                        ‡Pqvig¨vb</t>
  </si>
  <si>
    <t xml:space="preserve">mvgv: wbivcËv †eówb (eq¯‹ fvZv) </t>
  </si>
  <si>
    <t>M. miKvix Aby`vb</t>
  </si>
  <si>
    <t>Dc‡Rjv- Ryox, †Rjv-‡gŠjfxevRvi|</t>
  </si>
  <si>
    <t>Ask 2- Dbœqb wnmve e¨q</t>
  </si>
  <si>
    <t xml:space="preserve">                           mwPe</t>
  </si>
  <si>
    <t xml:space="preserve">                         Dc‡Rjv-  Ryox, †Rjv-‡gŠjfxevRvi|</t>
  </si>
  <si>
    <t xml:space="preserve">                           ‡Pqvig¨vb</t>
  </si>
  <si>
    <t>mvaviY ms¯’vcbt</t>
  </si>
  <si>
    <t>13|cjøx Dbœqb I mgevq, e„ÿ †ivcb</t>
  </si>
  <si>
    <t>1| †Pqvig¨v‡bi m¤§vbx (mi:)</t>
  </si>
  <si>
    <t>2| m`m¨M‡bi m¤§vbx (mi:)</t>
  </si>
  <si>
    <t>3| mwP‡ei †eZb fvZv</t>
  </si>
  <si>
    <t>4| wnmve mn: Kvg Kw¤ú: Acv:</t>
  </si>
  <si>
    <t>5| `dv`‡ii †eZb fvZv</t>
  </si>
  <si>
    <t>6| gnjøv`v‡ii †eZb fvZv</t>
  </si>
  <si>
    <t>17| Ab¨vb¨ e¨q</t>
  </si>
  <si>
    <t>18| eq¯‹ fvZv</t>
  </si>
  <si>
    <t>19| weaev fvZv</t>
  </si>
  <si>
    <t>20| cÖwZewÜ fvZv</t>
  </si>
  <si>
    <t>21| gvZ…©Z¡Kvjxb fvZv</t>
  </si>
  <si>
    <t>22| gyw³‡hv×v fvZv</t>
  </si>
  <si>
    <t>15| `y‡h©vM e¨e¯’v I ÎvY (wfwRwW,wfwRGd, wR.Avi)</t>
  </si>
  <si>
    <t>23| †mŠi c¨v‡bj mieivn</t>
  </si>
  <si>
    <t>9| wµov I ms¯‹…wZ</t>
  </si>
  <si>
    <t>Dc‡Rjv- Ryox,    †Rjv-‡gŠjfxevRvi|</t>
  </si>
  <si>
    <t xml:space="preserve">BDwbqb cwil` Kg©KZ©v I Kg©Pvix‡`i weeiYx </t>
  </si>
  <si>
    <t>mwPe. BD/wc</t>
  </si>
  <si>
    <t>cª‡`q fwel¨ Znwej,g~j‡eZ‡bi 10%</t>
  </si>
  <si>
    <t xml:space="preserve"> mwPe</t>
  </si>
  <si>
    <t>Dc‡Rjv- Ryox †Rjv-‡gŠjfxevRvi|</t>
  </si>
  <si>
    <t xml:space="preserve"> ‡Pqvig¨vb</t>
  </si>
  <si>
    <t>02bs c~e©Ryox BDwbqb  cwil`</t>
  </si>
  <si>
    <t>Dc‡Rjv- Ryox   †Rjv- ‡gŠjfxevRvi|</t>
  </si>
  <si>
    <t xml:space="preserve">BDwbq‡bi †Kvb we‡kl cªKí ev¯Íevq‡bi Rb¨ Dc‡Rjv cwil`, †Rjv cwil` I miKvi nB‡Z cªvß A‡_©i weeiYx </t>
  </si>
  <si>
    <t>Dc‡Rjv-Ryox, ‡Rjv- ‡gŠjfxevRvi|</t>
  </si>
  <si>
    <t>02bs c~e©Ryox  BDwbqb cwil`</t>
  </si>
  <si>
    <t>c~e©Ryox  BDwbqb cwil`</t>
  </si>
  <si>
    <t>Ryox, ‡gŠjfxevRvi</t>
  </si>
  <si>
    <t>Dc‡Rjv-Ryox,   †Rjv-‡gŠjfxevRvi</t>
  </si>
  <si>
    <t>BDwbqb cwil‡`i ev‡RU</t>
  </si>
  <si>
    <t>4| Ki Av`vq,Rb¥ I g„Zz¨ wbeÜb LiP (wewfbœ †iwR÷vi, dig, iwk` eB Qvcv, cÖPvi BZ¨vw` gy`ªY)</t>
  </si>
  <si>
    <t>18| wewea</t>
  </si>
  <si>
    <t>‡gvU Dbœqb Avq</t>
  </si>
  <si>
    <t>‡gvU ms¯’vcb Avq</t>
  </si>
  <si>
    <t xml:space="preserve"> ‡gvU cÖK…Z ivR¯^ e¨q </t>
  </si>
  <si>
    <t xml:space="preserve"> †gvU cÖK…Z Dbœqb e¨q</t>
  </si>
  <si>
    <t>c~e©eZ©x erm‡ii cÖK„Z Avq       (2016-2017)</t>
  </si>
  <si>
    <t>PjwZ erm‡ii ev‡RU ev ms‡kvwaZ ev‡RU (2017-2018)</t>
  </si>
  <si>
    <t>cieZ©x erm‡ii ev‡RU           (2018-2019)</t>
  </si>
  <si>
    <t>A_© ermi- 2018-2019</t>
  </si>
  <si>
    <t>c~e©eZ©x erm‡ii cÖK„Z e¨q       (2016-2017)</t>
  </si>
  <si>
    <t>cieZ©x erm‡ii ev‡RU (2018-2019)</t>
  </si>
  <si>
    <r>
      <t>wUKv: ‡Pqvig¨vb: 4500+5500</t>
    </r>
    <r>
      <rPr>
        <sz val="11"/>
        <color indexed="8"/>
        <rFont val="Wingdings 2"/>
        <family val="1"/>
        <charset val="2"/>
      </rPr>
      <t>Í</t>
    </r>
    <r>
      <rPr>
        <sz val="11"/>
        <color indexed="8"/>
        <rFont val="SutonnyMJ"/>
      </rPr>
      <t>12=120000/-, †g¤^vi: 4400+3600</t>
    </r>
    <r>
      <rPr>
        <sz val="11"/>
        <color indexed="8"/>
        <rFont val="Wingdings 2"/>
        <family val="1"/>
        <charset val="2"/>
      </rPr>
      <t>Í</t>
    </r>
    <r>
      <rPr>
        <sz val="11"/>
        <color indexed="8"/>
        <rFont val="SutonnyMJ"/>
      </rPr>
      <t>12</t>
    </r>
    <r>
      <rPr>
        <sz val="11"/>
        <color indexed="8"/>
        <rFont val="Wingdings 2"/>
        <family val="1"/>
        <charset val="2"/>
      </rPr>
      <t>Í</t>
    </r>
    <r>
      <rPr>
        <sz val="11"/>
        <color indexed="8"/>
        <rFont val="SutonnyMJ"/>
      </rPr>
      <t>12=1152000/-=1272000 UvKv</t>
    </r>
  </si>
  <si>
    <t>mwPe=11300*5+18460=19025*40%=7610+19025+1500+200=28335*12+18460+19025=377505/-</t>
  </si>
  <si>
    <t>`dv`vi=3400*12+3400*2+300*4*12=62000/-</t>
  </si>
  <si>
    <t>gnjøv`vi=3000*12+3000*2+300*4*12=56400/-*9=507600/-</t>
  </si>
  <si>
    <t>‡Pqvig¨vb: 5500*12=66000/-</t>
  </si>
  <si>
    <t>m`m¨: 4400*12=52800/-*12=633600</t>
  </si>
  <si>
    <t>_. `vb/Avw_©K mvnvh¨/</t>
  </si>
  <si>
    <r>
      <t>4. wbeÜb Ki</t>
    </r>
    <r>
      <rPr>
        <sz val="11"/>
        <color indexed="8"/>
        <rFont val="SutonnyMJ"/>
      </rPr>
      <t>(‡emiKvix ¯‹zj, gv`ªvmv)</t>
    </r>
  </si>
  <si>
    <r>
      <t xml:space="preserve">10. Ab¨vb¨ </t>
    </r>
    <r>
      <rPr>
        <sz val="8"/>
        <color indexed="8"/>
        <rFont val="SutonnyMJ"/>
      </rPr>
      <t>(mZ¨vqb,¯’vbxq cviwgU,Mevw`cïi gvwjKvbv m‡Z¡i mb` BZ¨vw`)</t>
    </r>
  </si>
  <si>
    <t>bvMwiK=100/- DËivwaKvix: 1000/-</t>
  </si>
  <si>
    <t>X. cwÎKv, B›Uvi‡›U (e‡Kqvmn)</t>
  </si>
  <si>
    <t>c~e©eZ©x erm‡ii cÖK„Z cÖvwß                (2016-2017)</t>
  </si>
  <si>
    <t>PjwZ erm‡ii ev‡RU ev ms‡kvwaZ ev‡RU   (2017-2018)</t>
  </si>
  <si>
    <t>cieZ©x erm‡ii ev‡RU      (2018-2019)</t>
  </si>
  <si>
    <t>‡Pqvig¨vb=4500*12=54000/-</t>
  </si>
  <si>
    <t>m`m¨=3600*12*12=518400/-</t>
  </si>
  <si>
    <t>(1) cwil` Kg©Pvwi (‡m‡µUvix I MÖvgcywjkMb)</t>
  </si>
  <si>
    <t>`dv`vi=3400*14+300*4*12=62000/-</t>
  </si>
  <si>
    <t>gnjøv`vi=3000*14+300*4*12=56400*9=507600/-</t>
  </si>
  <si>
    <r>
      <t xml:space="preserve">1| </t>
    </r>
    <r>
      <rPr>
        <sz val="11"/>
        <color indexed="8"/>
        <rFont val="SutonnyMJ"/>
      </rPr>
      <t>K„wl I ‡mP,evRvi, grm¨ I cÖvYx m¤ú`</t>
    </r>
  </si>
  <si>
    <t>L. nvUevRvi  (‡QvU AvK…wZi)</t>
  </si>
  <si>
    <t>5| ¯^v¯’¨ I m¨vwb‡Ukb</t>
  </si>
  <si>
    <t>4| Avv_© mvgvwRK AeKvVv‡gv (†hvMv‡hvM)</t>
  </si>
  <si>
    <t>KwgDwbwU wK¬wb‡K Jla mieivn I ¯^v¯’¨ m¤§vZ m¨vwbUvix †jwUªY mieivn</t>
  </si>
  <si>
    <t>e„ÿ †ivcb</t>
  </si>
  <si>
    <t>-</t>
  </si>
  <si>
    <t>evoxfvov, g~j †eZ‡bi 40%</t>
  </si>
  <si>
    <t>Ab¨vb¨ fvZvw`(wUwdb I wPwKrmv)</t>
  </si>
  <si>
    <t>mwPe=11300*5%+18460=19025*40%=7610+19025+1500+200=28335*12+18460+19025=377505/-</t>
  </si>
  <si>
    <t>wnmve mn:=9300*5%+9300=9765*45%=4394+9765+1500+200=15859*12=190308+9765+9765=209838/-</t>
  </si>
  <si>
    <t>Aci c„ôvq `ªóe¨</t>
  </si>
  <si>
    <t>A_© ermi-2018-2019</t>
  </si>
  <si>
    <t>me©‡gvU Dbœqb e¨q: (ms¯’vcb+Dbœqb)</t>
  </si>
  <si>
    <t>‡gvU ms¯’vcb e¨q</t>
  </si>
  <si>
    <t>†gvU Dbœqb Avq: ( Dbœqb wnmve)</t>
  </si>
  <si>
    <t>PjwZ erm‡ii ev‡RU ev PjwZ erm‡ii ms‡kvwaZ ev‡RU (2017-2018)</t>
  </si>
  <si>
    <t>cieZ©x erm‡ii        ev‡RU         (2018-2019)</t>
  </si>
  <si>
    <t>†hvM cÖviw¤¢K †Ri (1 RyjvB)(M)</t>
  </si>
  <si>
    <t>A_© eQi: 2018-2019</t>
  </si>
  <si>
    <t>‡gvU ivR¯^ Avq</t>
  </si>
  <si>
    <t>‡gvU ivR¯^ e¨q</t>
  </si>
  <si>
    <t>‡gvU Dbœqb e¨q</t>
  </si>
  <si>
    <t>DØË¡</t>
  </si>
  <si>
    <r>
      <rPr>
        <b/>
        <sz val="18"/>
        <color indexed="8"/>
        <rFont val="SutonnyMJ"/>
      </rPr>
      <t xml:space="preserve">                    </t>
    </r>
    <r>
      <rPr>
        <b/>
        <u/>
        <sz val="18"/>
        <color indexed="8"/>
        <rFont val="SutonnyMJ"/>
      </rPr>
      <t xml:space="preserve"> 2018 -2019 A_© eQ‡ii ev‡RU cwimsL¨vb</t>
    </r>
  </si>
  <si>
    <t>me©‡gvU Avq</t>
  </si>
  <si>
    <t>me©‡gvU e¨q</t>
  </si>
  <si>
    <t>c~e©eZx© erm‡ii cÖK„Z ev‡RU 2016-2018)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</si>
</sst>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4"/>
      <color indexed="8"/>
      <name val="SutonnyMJ"/>
    </font>
    <font>
      <sz val="12"/>
      <color indexed="8"/>
      <name val="SutonnyMJ"/>
    </font>
    <font>
      <b/>
      <sz val="12"/>
      <color indexed="8"/>
      <name val="SutonnyMJ"/>
    </font>
    <font>
      <sz val="14"/>
      <color indexed="8"/>
      <name val="SutonnyMJ"/>
    </font>
    <font>
      <b/>
      <sz val="14"/>
      <color indexed="8"/>
      <name val="SutonnyMJ"/>
    </font>
    <font>
      <sz val="16"/>
      <color indexed="8"/>
      <name val="SutonnyMJ"/>
    </font>
    <font>
      <b/>
      <sz val="16"/>
      <color indexed="8"/>
      <name val="SutonnyMJ"/>
    </font>
    <font>
      <b/>
      <sz val="14"/>
      <color indexed="8"/>
      <name val="Calibri"/>
      <family val="2"/>
    </font>
    <font>
      <sz val="11"/>
      <color indexed="8"/>
      <name val="SutonnyMJ"/>
    </font>
    <font>
      <b/>
      <sz val="11"/>
      <color indexed="8"/>
      <name val="SutonnyMJ"/>
    </font>
    <font>
      <sz val="11"/>
      <color indexed="8"/>
      <name val="Wingdings 2"/>
      <family val="1"/>
      <charset val="2"/>
    </font>
    <font>
      <sz val="11"/>
      <name val="SutonnyMJ"/>
    </font>
    <font>
      <b/>
      <sz val="10"/>
      <color indexed="8"/>
      <name val="SutonnyMJ"/>
    </font>
    <font>
      <sz val="8"/>
      <color indexed="8"/>
      <name val="SutonnyMJ"/>
    </font>
    <font>
      <sz val="12"/>
      <name val="SutonnyMJ"/>
    </font>
    <font>
      <b/>
      <sz val="18"/>
      <color indexed="8"/>
      <name val="SutonnyMJ"/>
    </font>
    <font>
      <b/>
      <u/>
      <sz val="18"/>
      <color indexed="8"/>
      <name val="SutonnyMJ"/>
    </font>
    <font>
      <b/>
      <u/>
      <sz val="12"/>
      <color indexed="8"/>
      <name val="SutonnyMJ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Alignment="1">
      <alignment vertical="center"/>
    </xf>
    <xf numFmtId="49" fontId="2" fillId="0" borderId="0" xfId="0" applyNumberFormat="1" applyFont="1"/>
    <xf numFmtId="49" fontId="2" fillId="0" borderId="0" xfId="0" applyNumberFormat="1" applyFont="1" applyBorder="1"/>
    <xf numFmtId="49" fontId="4" fillId="0" borderId="0" xfId="0" applyNumberFormat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/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/>
    <xf numFmtId="0" fontId="4" fillId="0" borderId="0" xfId="0" applyFont="1" applyBorder="1"/>
    <xf numFmtId="0" fontId="4" fillId="0" borderId="1" xfId="0" applyFont="1" applyBorder="1" applyAlignment="1">
      <alignment horizontal="justify" vertical="top"/>
    </xf>
    <xf numFmtId="0" fontId="5" fillId="0" borderId="1" xfId="0" applyFont="1" applyBorder="1" applyAlignment="1">
      <alignment horizontal="justify" vertical="top"/>
    </xf>
    <xf numFmtId="0" fontId="1" fillId="0" borderId="1" xfId="0" applyFont="1" applyBorder="1" applyProtection="1"/>
    <xf numFmtId="49" fontId="5" fillId="0" borderId="0" xfId="0" applyNumberFormat="1" applyFont="1"/>
    <xf numFmtId="0" fontId="5" fillId="2" borderId="1" xfId="0" applyFont="1" applyFill="1" applyBorder="1" applyAlignment="1">
      <alignment horizontal="justify" vertical="top"/>
    </xf>
    <xf numFmtId="49" fontId="3" fillId="0" borderId="0" xfId="0" applyNumberFormat="1" applyFont="1"/>
    <xf numFmtId="0" fontId="2" fillId="0" borderId="1" xfId="0" applyFont="1" applyBorder="1"/>
    <xf numFmtId="49" fontId="1" fillId="0" borderId="0" xfId="0" applyNumberFormat="1" applyFont="1" applyFill="1" applyBorder="1" applyAlignment="1">
      <alignment horizontal="centerContinuous" vertical="center"/>
    </xf>
    <xf numFmtId="49" fontId="1" fillId="0" borderId="0" xfId="0" applyNumberFormat="1" applyFont="1" applyFill="1" applyBorder="1" applyAlignment="1">
      <alignment horizontal="centerContinuous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right" vertical="top"/>
    </xf>
    <xf numFmtId="0" fontId="5" fillId="2" borderId="1" xfId="0" applyFont="1" applyFill="1" applyBorder="1" applyAlignment="1">
      <alignment horizontal="right" vertical="top"/>
    </xf>
    <xf numFmtId="0" fontId="1" fillId="0" borderId="1" xfId="0" applyFont="1" applyBorder="1"/>
    <xf numFmtId="0" fontId="1" fillId="0" borderId="0" xfId="0" applyFont="1"/>
    <xf numFmtId="0" fontId="3" fillId="0" borderId="1" xfId="0" applyFont="1" applyBorder="1"/>
    <xf numFmtId="0" fontId="5" fillId="2" borderId="1" xfId="0" applyFont="1" applyFill="1" applyBorder="1" applyAlignment="1">
      <alignment horizontal="center" vertical="top"/>
    </xf>
    <xf numFmtId="49" fontId="1" fillId="0" borderId="0" xfId="0" applyNumberFormat="1" applyFont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top"/>
    </xf>
    <xf numFmtId="0" fontId="5" fillId="4" borderId="0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justify" vertical="top" wrapText="1"/>
    </xf>
    <xf numFmtId="0" fontId="3" fillId="5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9" fillId="0" borderId="0" xfId="0" applyFont="1"/>
    <xf numFmtId="0" fontId="9" fillId="0" borderId="1" xfId="0" applyFont="1" applyBorder="1" applyAlignment="1">
      <alignment horizontal="justify" vertical="top"/>
    </xf>
    <xf numFmtId="0" fontId="9" fillId="0" borderId="1" xfId="0" applyFont="1" applyBorder="1" applyAlignment="1">
      <alignment horizontal="justify" vertical="top" wrapText="1"/>
    </xf>
    <xf numFmtId="0" fontId="9" fillId="0" borderId="0" xfId="0" applyFont="1" applyBorder="1"/>
    <xf numFmtId="0" fontId="2" fillId="2" borderId="1" xfId="0" applyFont="1" applyFill="1" applyBorder="1"/>
    <xf numFmtId="0" fontId="3" fillId="5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right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/>
    <xf numFmtId="0" fontId="3" fillId="5" borderId="1" xfId="0" applyFont="1" applyFill="1" applyBorder="1" applyAlignment="1">
      <alignment horizontal="justify" vertical="top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right" vertical="top"/>
    </xf>
    <xf numFmtId="0" fontId="9" fillId="0" borderId="1" xfId="0" applyFont="1" applyFill="1" applyBorder="1" applyAlignment="1">
      <alignment horizontal="right" vertical="top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4" borderId="1" xfId="0" applyFont="1" applyFill="1" applyBorder="1" applyAlignment="1">
      <alignment horizontal="justify" vertical="top" wrapText="1"/>
    </xf>
    <xf numFmtId="0" fontId="9" fillId="4" borderId="1" xfId="0" applyFont="1" applyFill="1" applyBorder="1" applyAlignment="1">
      <alignment horizontal="justify" vertical="top"/>
    </xf>
    <xf numFmtId="0" fontId="10" fillId="0" borderId="1" xfId="0" applyFont="1" applyBorder="1"/>
    <xf numFmtId="0" fontId="9" fillId="0" borderId="1" xfId="0" applyFont="1" applyBorder="1" applyAlignment="1">
      <alignment vertical="top"/>
    </xf>
    <xf numFmtId="0" fontId="10" fillId="0" borderId="0" xfId="0" applyFont="1" applyBorder="1"/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Continuous"/>
    </xf>
    <xf numFmtId="0" fontId="12" fillId="4" borderId="1" xfId="0" applyFont="1" applyFill="1" applyBorder="1" applyAlignment="1">
      <alignment horizontal="justify" vertical="top"/>
    </xf>
    <xf numFmtId="0" fontId="9" fillId="0" borderId="1" xfId="0" applyFont="1" applyBorder="1" applyAlignment="1">
      <alignment horizontal="center" vertical="top" wrapText="1"/>
    </xf>
    <xf numFmtId="0" fontId="9" fillId="4" borderId="1" xfId="0" applyFont="1" applyFill="1" applyBorder="1" applyAlignment="1">
      <alignment horizontal="right" vertical="top"/>
    </xf>
    <xf numFmtId="0" fontId="9" fillId="0" borderId="1" xfId="0" applyFont="1" applyFill="1" applyBorder="1" applyAlignment="1">
      <alignment horizontal="justify" vertical="top" wrapText="1"/>
    </xf>
    <xf numFmtId="0" fontId="10" fillId="6" borderId="1" xfId="0" applyFont="1" applyFill="1" applyBorder="1" applyAlignment="1">
      <alignment horizontal="right" vertical="top"/>
    </xf>
    <xf numFmtId="0" fontId="10" fillId="6" borderId="1" xfId="0" applyFont="1" applyFill="1" applyBorder="1" applyAlignment="1">
      <alignment vertical="top"/>
    </xf>
    <xf numFmtId="0" fontId="5" fillId="6" borderId="1" xfId="0" applyFont="1" applyFill="1" applyBorder="1" applyAlignment="1">
      <alignment horizontal="center" vertical="center"/>
    </xf>
    <xf numFmtId="0" fontId="5" fillId="6" borderId="1" xfId="0" applyFont="1" applyFill="1" applyBorder="1"/>
    <xf numFmtId="0" fontId="2" fillId="6" borderId="1" xfId="0" applyFont="1" applyFill="1" applyBorder="1" applyAlignment="1">
      <alignment horizontal="right" vertical="top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right" vertical="top"/>
    </xf>
    <xf numFmtId="0" fontId="3" fillId="6" borderId="1" xfId="0" applyFont="1" applyFill="1" applyBorder="1"/>
    <xf numFmtId="0" fontId="5" fillId="6" borderId="1" xfId="0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justify" vertical="top"/>
    </xf>
    <xf numFmtId="0" fontId="10" fillId="4" borderId="1" xfId="0" applyFont="1" applyFill="1" applyBorder="1" applyAlignment="1">
      <alignment horizontal="right" vertical="top"/>
    </xf>
    <xf numFmtId="0" fontId="3" fillId="0" borderId="1" xfId="0" applyFont="1" applyBorder="1" applyAlignment="1">
      <alignment horizontal="right" vertical="top"/>
    </xf>
    <xf numFmtId="0" fontId="2" fillId="0" borderId="5" xfId="0" applyFont="1" applyBorder="1" applyAlignment="1">
      <alignment horizontal="justify" vertical="top"/>
    </xf>
    <xf numFmtId="0" fontId="13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5" borderId="1" xfId="0" applyFont="1" applyFill="1" applyBorder="1" applyProtection="1"/>
    <xf numFmtId="0" fontId="4" fillId="5" borderId="1" xfId="0" applyFont="1" applyFill="1" applyBorder="1"/>
    <xf numFmtId="0" fontId="2" fillId="5" borderId="1" xfId="0" applyFont="1" applyFill="1" applyBorder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/>
    </xf>
    <xf numFmtId="2" fontId="2" fillId="3" borderId="1" xfId="0" applyNumberFormat="1" applyFont="1" applyFill="1" applyBorder="1" applyAlignment="1">
      <alignment horizontal="center" vertical="center" wrapText="1"/>
    </xf>
    <xf numFmtId="2" fontId="3" fillId="6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justify" vertical="center"/>
    </xf>
    <xf numFmtId="0" fontId="15" fillId="0" borderId="1" xfId="0" applyFont="1" applyBorder="1" applyAlignment="1">
      <alignment horizontal="right" vertical="center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9" fontId="2" fillId="0" borderId="0" xfId="0" applyNumberFormat="1" applyFont="1" applyAlignment="1"/>
    <xf numFmtId="0" fontId="3" fillId="7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right" vertical="top"/>
    </xf>
    <xf numFmtId="0" fontId="5" fillId="8" borderId="1" xfId="0" applyFont="1" applyFill="1" applyBorder="1" applyAlignment="1">
      <alignment horizontal="justify" vertical="top"/>
    </xf>
    <xf numFmtId="0" fontId="5" fillId="8" borderId="1" xfId="0" applyFont="1" applyFill="1" applyBorder="1" applyAlignment="1">
      <alignment horizontal="right" vertical="top"/>
    </xf>
    <xf numFmtId="0" fontId="4" fillId="7" borderId="1" xfId="0" applyFont="1" applyFill="1" applyBorder="1" applyAlignment="1">
      <alignment horizontal="right" vertical="top"/>
    </xf>
    <xf numFmtId="0" fontId="5" fillId="7" borderId="1" xfId="0" applyFont="1" applyFill="1" applyBorder="1" applyAlignment="1">
      <alignment horizontal="right" vertical="top"/>
    </xf>
    <xf numFmtId="2" fontId="3" fillId="7" borderId="1" xfId="0" applyNumberFormat="1" applyFont="1" applyFill="1" applyBorder="1" applyAlignment="1">
      <alignment horizontal="center"/>
    </xf>
    <xf numFmtId="0" fontId="5" fillId="7" borderId="1" xfId="0" applyFont="1" applyFill="1" applyBorder="1" applyAlignment="1">
      <alignment horizontal="justify" vertical="top"/>
    </xf>
    <xf numFmtId="0" fontId="1" fillId="0" borderId="1" xfId="0" applyFont="1" applyBorder="1" applyAlignment="1">
      <alignment horizontal="justify" vertical="top"/>
    </xf>
    <xf numFmtId="0" fontId="17" fillId="0" borderId="0" xfId="0" applyFont="1"/>
    <xf numFmtId="0" fontId="18" fillId="0" borderId="0" xfId="0" applyFont="1"/>
    <xf numFmtId="0" fontId="1" fillId="0" borderId="1" xfId="0" applyFont="1" applyBorder="1" applyAlignment="1">
      <alignment horizontal="right"/>
    </xf>
    <xf numFmtId="0" fontId="5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center"/>
    </xf>
    <xf numFmtId="2" fontId="5" fillId="5" borderId="0" xfId="0" applyNumberFormat="1" applyFont="1" applyFill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7" xfId="0" applyFont="1" applyBorder="1" applyAlignment="1">
      <alignment horizontal="justify" vertical="top"/>
    </xf>
    <xf numFmtId="0" fontId="4" fillId="0" borderId="8" xfId="0" applyFont="1" applyBorder="1" applyAlignment="1">
      <alignment horizontal="justify" vertical="top"/>
    </xf>
    <xf numFmtId="0" fontId="4" fillId="0" borderId="9" xfId="0" applyFont="1" applyBorder="1" applyAlignment="1">
      <alignment horizontal="justify" vertical="top"/>
    </xf>
    <xf numFmtId="49" fontId="7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left"/>
    </xf>
    <xf numFmtId="0" fontId="9" fillId="2" borderId="1" xfId="0" applyFont="1" applyFill="1" applyBorder="1" applyAlignment="1">
      <alignment horizontal="justify" vertical="top"/>
    </xf>
    <xf numFmtId="0" fontId="9" fillId="2" borderId="5" xfId="0" applyFont="1" applyFill="1" applyBorder="1" applyAlignment="1">
      <alignment horizontal="justify" vertical="top"/>
    </xf>
    <xf numFmtId="0" fontId="9" fillId="2" borderId="10" xfId="0" applyFont="1" applyFill="1" applyBorder="1" applyAlignment="1">
      <alignment horizontal="justify" vertical="top"/>
    </xf>
    <xf numFmtId="0" fontId="9" fillId="2" borderId="3" xfId="0" applyFont="1" applyFill="1" applyBorder="1" applyAlignment="1">
      <alignment horizontal="justify" vertical="top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opLeftCell="A22" workbookViewId="0">
      <selection activeCell="G8" sqref="G8"/>
    </sheetView>
  </sheetViews>
  <sheetFormatPr defaultRowHeight="15"/>
  <cols>
    <col min="1" max="1" width="9.140625" style="1"/>
    <col min="2" max="2" width="29.5703125" style="1" customWidth="1"/>
    <col min="3" max="3" width="17.85546875" style="1" customWidth="1"/>
    <col min="4" max="4" width="20.7109375" style="1" customWidth="1"/>
    <col min="5" max="5" width="16.5703125" style="1" customWidth="1"/>
    <col min="6" max="6" width="9.140625" style="1"/>
    <col min="7" max="7" width="17.5703125" style="1" customWidth="1"/>
    <col min="8" max="16384" width="9.140625" style="1"/>
  </cols>
  <sheetData>
    <row r="1" spans="1:5" s="6" customFormat="1" ht="24.75" customHeight="1">
      <c r="A1" s="152" t="s">
        <v>107</v>
      </c>
      <c r="B1" s="152"/>
      <c r="C1" s="152"/>
      <c r="D1" s="152"/>
      <c r="E1" s="152"/>
    </row>
    <row r="2" spans="1:5" s="6" customFormat="1" ht="19.5">
      <c r="A2" s="152" t="s">
        <v>110</v>
      </c>
      <c r="B2" s="152"/>
      <c r="C2" s="152"/>
      <c r="D2" s="152"/>
      <c r="E2" s="152"/>
    </row>
    <row r="3" spans="1:5" s="6" customFormat="1" ht="18">
      <c r="A3" s="19"/>
      <c r="B3" s="19"/>
      <c r="C3" s="19"/>
      <c r="D3" s="153" t="s">
        <v>68</v>
      </c>
      <c r="E3" s="153"/>
    </row>
    <row r="4" spans="1:5" s="6" customFormat="1" ht="18">
      <c r="A4" s="19"/>
      <c r="B4" s="19"/>
      <c r="C4" s="21" t="s">
        <v>248</v>
      </c>
      <c r="D4" s="154" t="s">
        <v>69</v>
      </c>
      <c r="E4" s="154"/>
    </row>
    <row r="5" spans="1:5" s="6" customFormat="1" ht="18">
      <c r="A5" s="143" t="s">
        <v>111</v>
      </c>
      <c r="B5" s="143"/>
      <c r="C5" s="143"/>
      <c r="D5" s="143"/>
      <c r="E5" s="143"/>
    </row>
    <row r="6" spans="1:5" ht="72">
      <c r="A6" s="144" t="s">
        <v>6</v>
      </c>
      <c r="B6" s="145"/>
      <c r="C6" s="41" t="s">
        <v>256</v>
      </c>
      <c r="D6" s="41" t="s">
        <v>245</v>
      </c>
      <c r="E6" s="41" t="s">
        <v>246</v>
      </c>
    </row>
    <row r="7" spans="1:5" ht="23.25" customHeight="1">
      <c r="A7" s="34" t="s">
        <v>7</v>
      </c>
      <c r="B7" s="34" t="s">
        <v>8</v>
      </c>
      <c r="C7" s="20"/>
      <c r="D7" s="20"/>
      <c r="E7" s="20"/>
    </row>
    <row r="8" spans="1:5" ht="18.95" customHeight="1">
      <c r="A8" s="146"/>
      <c r="B8" s="16" t="s">
        <v>0</v>
      </c>
      <c r="C8" s="28">
        <f>'Revenue Income "KHA"'!B30</f>
        <v>512548</v>
      </c>
      <c r="D8" s="28">
        <f>'Revenue Income "KHA"'!C30</f>
        <v>629407</v>
      </c>
      <c r="E8" s="28">
        <f>'Revenue Income "KHA"'!D30</f>
        <v>1188000</v>
      </c>
    </row>
    <row r="9" spans="1:5" ht="18.95" customHeight="1">
      <c r="A9" s="147"/>
      <c r="B9" s="16" t="s">
        <v>1</v>
      </c>
      <c r="C9" s="28">
        <v>0</v>
      </c>
      <c r="D9" s="28">
        <v>0</v>
      </c>
      <c r="E9" s="28">
        <v>0</v>
      </c>
    </row>
    <row r="10" spans="1:5" ht="18.95" customHeight="1">
      <c r="A10" s="147"/>
      <c r="B10" s="135" t="s">
        <v>2</v>
      </c>
      <c r="C10" s="133">
        <f>SUM(C8:C9)</f>
        <v>512548</v>
      </c>
      <c r="D10" s="133">
        <f>SUM(D8:D9)</f>
        <v>629407</v>
      </c>
      <c r="E10" s="133">
        <f>SUM(E8:E9)</f>
        <v>1188000</v>
      </c>
    </row>
    <row r="11" spans="1:5" ht="18.95" customHeight="1">
      <c r="A11" s="147"/>
      <c r="B11" s="16" t="s">
        <v>3</v>
      </c>
      <c r="C11" s="27">
        <v>237802</v>
      </c>
      <c r="D11" s="28">
        <v>576407</v>
      </c>
      <c r="E11" s="28">
        <v>1106750</v>
      </c>
    </row>
    <row r="12" spans="1:5" ht="18.95" customHeight="1">
      <c r="A12" s="148"/>
      <c r="B12" s="17" t="s">
        <v>9</v>
      </c>
      <c r="C12" s="29">
        <f>C10-C11</f>
        <v>274746</v>
      </c>
      <c r="D12" s="29">
        <f>D10-D11</f>
        <v>53000</v>
      </c>
      <c r="E12" s="29">
        <f>E10-E11</f>
        <v>81250</v>
      </c>
    </row>
    <row r="13" spans="1:5" ht="18.95" customHeight="1">
      <c r="A13" s="34" t="s">
        <v>11</v>
      </c>
      <c r="B13" s="34" t="s">
        <v>12</v>
      </c>
      <c r="C13" s="20"/>
      <c r="D13" s="30"/>
      <c r="E13" s="30"/>
    </row>
    <row r="14" spans="1:5" ht="18.95" customHeight="1">
      <c r="A14" s="149"/>
      <c r="B14" s="16" t="s">
        <v>10</v>
      </c>
      <c r="C14" s="28">
        <v>9647564</v>
      </c>
      <c r="D14" s="28">
        <v>12350000</v>
      </c>
      <c r="E14" s="28">
        <v>12458000</v>
      </c>
    </row>
    <row r="15" spans="1:5" ht="18.95" customHeight="1">
      <c r="A15" s="150"/>
      <c r="B15" s="16" t="s">
        <v>13</v>
      </c>
      <c r="C15" s="28">
        <v>714130</v>
      </c>
      <c r="D15" s="28">
        <v>1163400</v>
      </c>
      <c r="E15" s="28">
        <v>1727765</v>
      </c>
    </row>
    <row r="16" spans="1:5" ht="18.95" customHeight="1">
      <c r="A16" s="150"/>
      <c r="B16" s="132" t="s">
        <v>4</v>
      </c>
      <c r="C16" s="133">
        <f>SUM(C14:C15)</f>
        <v>10361694</v>
      </c>
      <c r="D16" s="133">
        <f>SUM(D14:D15)</f>
        <v>13513400</v>
      </c>
      <c r="E16" s="133">
        <f>SUM(E14:E15)</f>
        <v>14185765</v>
      </c>
    </row>
    <row r="17" spans="1:9" ht="18.95" customHeight="1">
      <c r="A17" s="150"/>
      <c r="B17" s="130" t="s">
        <v>14</v>
      </c>
      <c r="C17" s="131">
        <f>SUM(C12+C16)</f>
        <v>10636440</v>
      </c>
      <c r="D17" s="131">
        <f>D12+D16</f>
        <v>13566400</v>
      </c>
      <c r="E17" s="131">
        <f>E12+E16</f>
        <v>14267015</v>
      </c>
      <c r="G17" s="47"/>
    </row>
    <row r="18" spans="1:9" ht="18.95" customHeight="1">
      <c r="A18" s="150"/>
      <c r="B18" s="16" t="s">
        <v>15</v>
      </c>
      <c r="C18" s="28">
        <v>9079386</v>
      </c>
      <c r="D18" s="28">
        <v>13513400</v>
      </c>
      <c r="E18" s="46">
        <v>14185765</v>
      </c>
      <c r="H18" s="47"/>
      <c r="I18" s="47"/>
    </row>
    <row r="19" spans="1:9" ht="18.95" customHeight="1">
      <c r="A19" s="150"/>
      <c r="B19" s="102" t="s">
        <v>16</v>
      </c>
      <c r="C19" s="100">
        <f>C17-C18</f>
        <v>1557054</v>
      </c>
      <c r="D19" s="100">
        <f>D17-D18</f>
        <v>53000</v>
      </c>
      <c r="E19" s="100">
        <f>E17-E18</f>
        <v>81250</v>
      </c>
    </row>
    <row r="20" spans="1:9" ht="18.95" customHeight="1">
      <c r="A20" s="150"/>
      <c r="B20" s="136" t="s">
        <v>247</v>
      </c>
      <c r="C20" s="28">
        <v>221335</v>
      </c>
      <c r="D20" s="28">
        <v>1778389</v>
      </c>
      <c r="E20" s="28">
        <v>1831389</v>
      </c>
    </row>
    <row r="21" spans="1:9" ht="18.95" customHeight="1">
      <c r="A21" s="151"/>
      <c r="B21" s="20" t="s">
        <v>5</v>
      </c>
      <c r="C21" s="30">
        <f>SUM(C19:C20)</f>
        <v>1778389</v>
      </c>
      <c r="D21" s="30">
        <f>D19+D20</f>
        <v>1831389</v>
      </c>
      <c r="E21" s="30">
        <f>E19+E20</f>
        <v>1912639</v>
      </c>
    </row>
    <row r="22" spans="1:9" ht="18">
      <c r="A22" s="9"/>
      <c r="B22" s="32"/>
      <c r="C22" s="9"/>
      <c r="D22" s="9"/>
      <c r="E22" s="9"/>
    </row>
    <row r="23" spans="1:9" ht="18">
      <c r="A23" s="9"/>
      <c r="B23" s="9"/>
      <c r="C23" s="9"/>
      <c r="D23" s="9"/>
      <c r="E23" s="9"/>
    </row>
    <row r="24" spans="1:9" ht="22.5">
      <c r="A24" s="9"/>
      <c r="B24" s="137" t="s">
        <v>253</v>
      </c>
      <c r="C24" s="138"/>
      <c r="D24" s="138"/>
    </row>
    <row r="25" spans="1:9" ht="18">
      <c r="A25" s="14"/>
      <c r="B25" s="139" t="s">
        <v>249</v>
      </c>
      <c r="C25" s="141">
        <v>1188000</v>
      </c>
      <c r="D25" s="139" t="s">
        <v>250</v>
      </c>
      <c r="E25" s="141">
        <v>1106750</v>
      </c>
    </row>
    <row r="26" spans="1:9" ht="18">
      <c r="A26" s="14"/>
      <c r="B26" s="139" t="s">
        <v>200</v>
      </c>
      <c r="C26" s="141">
        <v>14185765</v>
      </c>
      <c r="D26" s="139" t="s">
        <v>251</v>
      </c>
      <c r="E26" s="141">
        <v>14185765</v>
      </c>
    </row>
    <row r="27" spans="1:9" ht="18">
      <c r="A27" s="9"/>
      <c r="B27" s="139" t="s">
        <v>254</v>
      </c>
      <c r="C27" s="141">
        <f>SUM(C25:C26)</f>
        <v>15373765</v>
      </c>
      <c r="D27" s="139" t="s">
        <v>255</v>
      </c>
      <c r="E27" s="141">
        <f>SUM(E25:E26)</f>
        <v>15292515</v>
      </c>
    </row>
    <row r="28" spans="1:9" ht="18">
      <c r="A28" s="9"/>
      <c r="D28" s="140" t="s">
        <v>252</v>
      </c>
      <c r="E28" s="142">
        <f>SUM(C27-E27)</f>
        <v>81250</v>
      </c>
    </row>
    <row r="29" spans="1:9" ht="18">
      <c r="A29" s="9"/>
      <c r="B29" s="32"/>
      <c r="C29" s="32"/>
    </row>
    <row r="30" spans="1:9" ht="18">
      <c r="A30" s="9"/>
      <c r="B30" s="32"/>
      <c r="C30" s="32"/>
    </row>
    <row r="31" spans="1:9" ht="18">
      <c r="A31" s="9"/>
      <c r="B31" s="32"/>
      <c r="C31" s="32"/>
    </row>
    <row r="32" spans="1:9" ht="18">
      <c r="B32" s="35" t="s">
        <v>186</v>
      </c>
      <c r="C32" s="14"/>
      <c r="D32" s="35" t="s">
        <v>45</v>
      </c>
    </row>
    <row r="33" spans="2:4" ht="18">
      <c r="B33" s="35" t="s">
        <v>193</v>
      </c>
      <c r="C33" s="14" t="s">
        <v>74</v>
      </c>
      <c r="D33" s="35" t="s">
        <v>194</v>
      </c>
    </row>
    <row r="34" spans="2:4" ht="18">
      <c r="B34" s="35" t="s">
        <v>195</v>
      </c>
      <c r="C34" s="14" t="s">
        <v>75</v>
      </c>
      <c r="D34" s="35" t="s">
        <v>195</v>
      </c>
    </row>
    <row r="35" spans="2:4">
      <c r="B35" s="44">
        <v>1720831265</v>
      </c>
      <c r="D35" s="44">
        <v>1712211424</v>
      </c>
    </row>
  </sheetData>
  <mergeCells count="8">
    <mergeCell ref="A5:E5"/>
    <mergeCell ref="A6:B6"/>
    <mergeCell ref="A8:A12"/>
    <mergeCell ref="A14:A21"/>
    <mergeCell ref="A1:E1"/>
    <mergeCell ref="A2:E2"/>
    <mergeCell ref="D3:E3"/>
    <mergeCell ref="D4:E4"/>
  </mergeCells>
  <phoneticPr fontId="0" type="noConversion"/>
  <pageMargins left="0.75" right="0.25" top="0.25" bottom="0.25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topLeftCell="A23" zoomScale="130" zoomScaleNormal="130" workbookViewId="0">
      <selection activeCell="B31" sqref="B31"/>
    </sheetView>
  </sheetViews>
  <sheetFormatPr defaultRowHeight="20.100000000000001" customHeight="1"/>
  <cols>
    <col min="1" max="1" width="30.7109375" style="1" customWidth="1"/>
    <col min="2" max="2" width="18.28515625" style="1" customWidth="1"/>
    <col min="3" max="3" width="21.5703125" style="1" customWidth="1"/>
    <col min="4" max="4" width="16.7109375" style="1" customWidth="1"/>
    <col min="5" max="16384" width="9.140625" style="1"/>
  </cols>
  <sheetData>
    <row r="1" spans="1:4" ht="20.100000000000001" customHeight="1">
      <c r="A1" s="152" t="s">
        <v>107</v>
      </c>
      <c r="B1" s="152"/>
      <c r="C1" s="152"/>
      <c r="D1" s="152"/>
    </row>
    <row r="2" spans="1:4" ht="20.100000000000001" customHeight="1">
      <c r="A2" s="152" t="s">
        <v>196</v>
      </c>
      <c r="B2" s="152"/>
      <c r="C2" s="152"/>
      <c r="D2" s="152"/>
    </row>
    <row r="3" spans="1:4" ht="20.100000000000001" customHeight="1">
      <c r="A3" s="15"/>
      <c r="B3" s="15"/>
      <c r="C3" s="162" t="s">
        <v>70</v>
      </c>
      <c r="D3" s="162"/>
    </row>
    <row r="4" spans="1:4" ht="20.100000000000001" customHeight="1">
      <c r="A4" s="15"/>
      <c r="B4" s="15"/>
      <c r="C4" s="162" t="s">
        <v>71</v>
      </c>
      <c r="D4" s="162"/>
    </row>
    <row r="5" spans="1:4" ht="20.100000000000001" customHeight="1">
      <c r="A5" s="163" t="s">
        <v>197</v>
      </c>
      <c r="B5" s="163"/>
      <c r="C5" s="163"/>
      <c r="D5" s="163"/>
    </row>
    <row r="6" spans="1:4" ht="20.100000000000001" customHeight="1">
      <c r="A6" s="160" t="s">
        <v>207</v>
      </c>
      <c r="B6" s="160"/>
      <c r="C6" s="160"/>
      <c r="D6" s="160"/>
    </row>
    <row r="7" spans="1:4" ht="20.100000000000001" customHeight="1">
      <c r="A7" s="160" t="s">
        <v>17</v>
      </c>
      <c r="B7" s="160"/>
      <c r="C7" s="160"/>
      <c r="D7" s="160"/>
    </row>
    <row r="8" spans="1:4" ht="20.100000000000001" customHeight="1">
      <c r="A8" s="161" t="s">
        <v>118</v>
      </c>
      <c r="B8" s="161"/>
      <c r="C8" s="161"/>
      <c r="D8" s="161"/>
    </row>
    <row r="9" spans="1:4" ht="20.100000000000001" customHeight="1">
      <c r="A9" s="157" t="s">
        <v>18</v>
      </c>
      <c r="B9" s="158"/>
      <c r="C9" s="158"/>
      <c r="D9" s="159"/>
    </row>
    <row r="10" spans="1:4" ht="29.25" customHeight="1">
      <c r="A10" s="10" t="s">
        <v>19</v>
      </c>
      <c r="B10" s="106" t="s">
        <v>204</v>
      </c>
      <c r="C10" s="106" t="s">
        <v>205</v>
      </c>
      <c r="D10" s="106" t="s">
        <v>206</v>
      </c>
    </row>
    <row r="11" spans="1:4" ht="20.100000000000001" customHeight="1">
      <c r="A11" s="11">
        <v>1</v>
      </c>
      <c r="B11" s="11">
        <v>2</v>
      </c>
      <c r="C11" s="11">
        <v>3</v>
      </c>
      <c r="D11" s="11">
        <v>4</v>
      </c>
    </row>
    <row r="12" spans="1:4" ht="20.100000000000001" customHeight="1">
      <c r="A12" s="18" t="s">
        <v>79</v>
      </c>
      <c r="B12" s="12"/>
      <c r="C12" s="12"/>
      <c r="D12" s="12"/>
    </row>
    <row r="13" spans="1:4" ht="20.100000000000001" customHeight="1">
      <c r="A13" s="18" t="s">
        <v>134</v>
      </c>
      <c r="B13" s="12">
        <v>243696</v>
      </c>
      <c r="C13" s="12">
        <v>200000</v>
      </c>
      <c r="D13" s="22">
        <v>200000</v>
      </c>
    </row>
    <row r="14" spans="1:4" ht="20.100000000000001" customHeight="1">
      <c r="A14" s="18" t="s">
        <v>135</v>
      </c>
      <c r="B14" s="12">
        <v>0</v>
      </c>
      <c r="C14" s="12">
        <v>21407</v>
      </c>
      <c r="D14" s="22">
        <v>0</v>
      </c>
    </row>
    <row r="15" spans="1:4" ht="20.100000000000001" customHeight="1">
      <c r="A15" s="18" t="s">
        <v>114</v>
      </c>
      <c r="B15" s="12">
        <v>0</v>
      </c>
      <c r="C15" s="12">
        <v>10000</v>
      </c>
      <c r="D15" s="22">
        <v>10000</v>
      </c>
    </row>
    <row r="16" spans="1:4" ht="20.100000000000001" customHeight="1">
      <c r="A16" s="18" t="s">
        <v>112</v>
      </c>
      <c r="B16" s="12">
        <v>0</v>
      </c>
      <c r="C16" s="12">
        <v>0</v>
      </c>
      <c r="D16" s="22">
        <v>0</v>
      </c>
    </row>
    <row r="17" spans="1:5" ht="20.100000000000001" customHeight="1">
      <c r="A17" s="18" t="s">
        <v>131</v>
      </c>
      <c r="B17" s="12">
        <v>0</v>
      </c>
      <c r="C17" s="12">
        <v>121000</v>
      </c>
      <c r="D17" s="22">
        <v>121000</v>
      </c>
    </row>
    <row r="18" spans="1:5" ht="20.100000000000001" customHeight="1">
      <c r="A18" s="18" t="s">
        <v>132</v>
      </c>
      <c r="B18" s="12">
        <v>0</v>
      </c>
      <c r="C18" s="12">
        <v>5000</v>
      </c>
      <c r="D18" s="22">
        <v>5000</v>
      </c>
    </row>
    <row r="19" spans="1:5" ht="20.100000000000001" customHeight="1">
      <c r="A19" s="109" t="s">
        <v>80</v>
      </c>
      <c r="B19" s="110"/>
      <c r="C19" s="110"/>
      <c r="D19" s="111"/>
    </row>
    <row r="20" spans="1:5" ht="20.100000000000001" customHeight="1">
      <c r="A20" s="18" t="s">
        <v>133</v>
      </c>
      <c r="B20" s="12">
        <v>145550</v>
      </c>
      <c r="C20" s="12">
        <v>30000</v>
      </c>
      <c r="D20" s="22">
        <v>30000</v>
      </c>
    </row>
    <row r="21" spans="1:5" ht="20.100000000000001" customHeight="1">
      <c r="A21" s="18" t="s">
        <v>230</v>
      </c>
      <c r="B21" s="12">
        <v>0</v>
      </c>
      <c r="C21" s="12">
        <v>0</v>
      </c>
      <c r="D21" s="22">
        <v>20000</v>
      </c>
    </row>
    <row r="22" spans="1:5" ht="20.100000000000001" customHeight="1">
      <c r="A22" s="18" t="s">
        <v>81</v>
      </c>
      <c r="B22" s="12">
        <v>0</v>
      </c>
      <c r="C22" s="12">
        <v>5000</v>
      </c>
      <c r="D22" s="22">
        <v>5000</v>
      </c>
    </row>
    <row r="23" spans="1:5" ht="20.100000000000001" customHeight="1">
      <c r="A23" s="18" t="s">
        <v>217</v>
      </c>
      <c r="B23" s="12">
        <v>0</v>
      </c>
      <c r="C23" s="12">
        <v>10000</v>
      </c>
      <c r="D23" s="22">
        <v>10000</v>
      </c>
    </row>
    <row r="24" spans="1:5" ht="20.100000000000001" customHeight="1">
      <c r="A24" s="18" t="s">
        <v>82</v>
      </c>
      <c r="B24" s="12">
        <v>21550</v>
      </c>
      <c r="C24" s="12">
        <v>25000</v>
      </c>
      <c r="D24" s="22">
        <v>25000</v>
      </c>
    </row>
    <row r="25" spans="1:5" ht="20.100000000000001" customHeight="1">
      <c r="A25" s="18" t="s">
        <v>83</v>
      </c>
      <c r="B25" s="12">
        <v>12000</v>
      </c>
      <c r="C25" s="12">
        <v>0</v>
      </c>
      <c r="D25" s="22">
        <v>0</v>
      </c>
    </row>
    <row r="26" spans="1:5" ht="20.100000000000001" customHeight="1">
      <c r="A26" s="12" t="s">
        <v>84</v>
      </c>
      <c r="B26" s="12">
        <v>0</v>
      </c>
      <c r="C26" s="12">
        <v>2000</v>
      </c>
      <c r="D26" s="22">
        <v>2000</v>
      </c>
    </row>
    <row r="27" spans="1:5" ht="20.100000000000001" customHeight="1">
      <c r="A27" s="31" t="s">
        <v>129</v>
      </c>
      <c r="B27" s="12">
        <v>13737</v>
      </c>
      <c r="C27" s="12">
        <v>25000</v>
      </c>
      <c r="D27" s="22">
        <v>35000</v>
      </c>
    </row>
    <row r="28" spans="1:5" s="32" customFormat="1" ht="20.100000000000001" customHeight="1">
      <c r="A28" s="32" t="s">
        <v>113</v>
      </c>
      <c r="B28" s="31">
        <v>70680</v>
      </c>
      <c r="C28" s="31">
        <v>125000</v>
      </c>
      <c r="D28" s="31">
        <v>125000</v>
      </c>
      <c r="E28" s="1" t="s">
        <v>219</v>
      </c>
    </row>
    <row r="29" spans="1:5" ht="21" customHeight="1">
      <c r="A29" s="31" t="s">
        <v>218</v>
      </c>
      <c r="B29" s="12">
        <v>5335</v>
      </c>
      <c r="C29" s="12">
        <v>50000</v>
      </c>
      <c r="D29" s="22">
        <v>600000</v>
      </c>
    </row>
    <row r="30" spans="1:5" ht="20.100000000000001" customHeight="1">
      <c r="A30" s="94" t="s">
        <v>62</v>
      </c>
      <c r="B30" s="95">
        <f>SUM(B12:B29)</f>
        <v>512548</v>
      </c>
      <c r="C30" s="95">
        <f>SUM(C12:C29)</f>
        <v>629407</v>
      </c>
      <c r="D30" s="95">
        <f>SUM(D13:D29)</f>
        <v>1188000</v>
      </c>
    </row>
    <row r="31" spans="1:5" ht="20.100000000000001" customHeight="1">
      <c r="A31" s="9"/>
      <c r="B31" s="9"/>
      <c r="C31" s="9"/>
      <c r="D31" s="9"/>
    </row>
    <row r="32" spans="1:5" ht="20.100000000000001" customHeight="1">
      <c r="A32" s="9"/>
      <c r="B32" s="9"/>
      <c r="C32" s="9"/>
      <c r="D32" s="9"/>
    </row>
    <row r="33" spans="1:4" s="6" customFormat="1" ht="20.100000000000001" customHeight="1">
      <c r="A33" s="14"/>
      <c r="B33" s="14"/>
      <c r="C33" s="14"/>
      <c r="D33" s="14"/>
    </row>
    <row r="34" spans="1:4" s="6" customFormat="1" ht="20.100000000000001" customHeight="1">
      <c r="A34" s="25" t="s">
        <v>117</v>
      </c>
      <c r="B34" s="26"/>
      <c r="C34" s="156" t="s">
        <v>45</v>
      </c>
      <c r="D34" s="156"/>
    </row>
    <row r="35" spans="1:4" s="6" customFormat="1" ht="20.100000000000001" customHeight="1">
      <c r="A35" s="155" t="s">
        <v>107</v>
      </c>
      <c r="B35" s="156"/>
      <c r="C35" s="155" t="s">
        <v>107</v>
      </c>
      <c r="D35" s="156"/>
    </row>
    <row r="36" spans="1:4" s="6" customFormat="1" ht="20.100000000000001" customHeight="1">
      <c r="A36" s="23" t="s">
        <v>115</v>
      </c>
      <c r="B36" s="24"/>
      <c r="C36" s="155" t="s">
        <v>116</v>
      </c>
      <c r="D36" s="156"/>
    </row>
    <row r="37" spans="1:4" s="6" customFormat="1" ht="20.100000000000001" customHeight="1"/>
  </sheetData>
  <mergeCells count="13">
    <mergeCell ref="C4:D4"/>
    <mergeCell ref="C34:D34"/>
    <mergeCell ref="C35:D35"/>
    <mergeCell ref="A1:D1"/>
    <mergeCell ref="A2:D2"/>
    <mergeCell ref="A5:D5"/>
    <mergeCell ref="C3:D3"/>
    <mergeCell ref="C36:D36"/>
    <mergeCell ref="A9:D9"/>
    <mergeCell ref="A6:D6"/>
    <mergeCell ref="A7:D7"/>
    <mergeCell ref="A8:D8"/>
    <mergeCell ref="A35:B35"/>
  </mergeCells>
  <phoneticPr fontId="0" type="noConversion"/>
  <pageMargins left="1" right="0.25" top="0.25" bottom="0.2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3"/>
  <sheetViews>
    <sheetView topLeftCell="A31" zoomScale="115" zoomScaleNormal="115" workbookViewId="0">
      <selection activeCell="C48" sqref="C48:D48"/>
    </sheetView>
  </sheetViews>
  <sheetFormatPr defaultRowHeight="14.25"/>
  <cols>
    <col min="1" max="1" width="37.42578125" style="63" customWidth="1"/>
    <col min="2" max="2" width="17.5703125" style="63" customWidth="1"/>
    <col min="3" max="3" width="19.28515625" style="63" customWidth="1"/>
    <col min="4" max="4" width="17.42578125" style="63" customWidth="1"/>
    <col min="5" max="16384" width="9.140625" style="63"/>
  </cols>
  <sheetData>
    <row r="1" spans="1:14" ht="17.100000000000001" customHeight="1">
      <c r="A1" s="166" t="s">
        <v>107</v>
      </c>
      <c r="B1" s="166"/>
      <c r="C1" s="166"/>
      <c r="D1" s="166"/>
    </row>
    <row r="2" spans="1:14" ht="17.100000000000001" customHeight="1">
      <c r="A2" s="166" t="s">
        <v>128</v>
      </c>
      <c r="B2" s="166"/>
      <c r="C2" s="166"/>
      <c r="D2" s="166"/>
    </row>
    <row r="3" spans="1:14" ht="17.100000000000001" customHeight="1">
      <c r="A3" s="167" t="s">
        <v>120</v>
      </c>
      <c r="B3" s="167"/>
      <c r="C3" s="167"/>
      <c r="D3" s="167"/>
    </row>
    <row r="4" spans="1:14" ht="17.100000000000001" customHeight="1">
      <c r="A4" s="168" t="s">
        <v>21</v>
      </c>
      <c r="B4" s="168"/>
      <c r="C4" s="168"/>
      <c r="D4" s="168"/>
    </row>
    <row r="5" spans="1:14" ht="48.75" customHeight="1">
      <c r="A5" s="73" t="s">
        <v>31</v>
      </c>
      <c r="B5" s="89" t="s">
        <v>208</v>
      </c>
      <c r="C5" s="89" t="s">
        <v>205</v>
      </c>
      <c r="D5" s="89" t="s">
        <v>209</v>
      </c>
    </row>
    <row r="6" spans="1:14" ht="17.100000000000001" customHeight="1">
      <c r="A6" s="74">
        <v>1</v>
      </c>
      <c r="B6" s="74">
        <v>2</v>
      </c>
      <c r="C6" s="74">
        <v>3</v>
      </c>
      <c r="D6" s="74">
        <v>4</v>
      </c>
      <c r="E6" s="63" t="s">
        <v>210</v>
      </c>
    </row>
    <row r="7" spans="1:14" ht="16.7" customHeight="1">
      <c r="A7" s="170" t="s">
        <v>22</v>
      </c>
      <c r="B7" s="171"/>
      <c r="C7" s="171"/>
      <c r="D7" s="172"/>
      <c r="K7" s="169"/>
      <c r="L7" s="169"/>
      <c r="M7" s="169"/>
      <c r="N7" s="169"/>
    </row>
    <row r="8" spans="1:14" ht="16.7" customHeight="1">
      <c r="A8" s="64" t="s">
        <v>23</v>
      </c>
      <c r="B8" s="75">
        <v>102700</v>
      </c>
      <c r="C8" s="75">
        <v>174300</v>
      </c>
      <c r="D8" s="77">
        <v>699600</v>
      </c>
      <c r="E8" s="63" t="s">
        <v>214</v>
      </c>
    </row>
    <row r="9" spans="1:14" ht="16.7" customHeight="1">
      <c r="A9" s="91" t="s">
        <v>32</v>
      </c>
      <c r="B9" s="76">
        <v>0</v>
      </c>
      <c r="C9" s="76"/>
      <c r="D9" s="77">
        <v>0</v>
      </c>
      <c r="E9" s="63" t="s">
        <v>215</v>
      </c>
    </row>
    <row r="10" spans="1:14" ht="16.7" customHeight="1">
      <c r="A10" s="64" t="s">
        <v>226</v>
      </c>
      <c r="B10" s="75">
        <v>0</v>
      </c>
      <c r="C10" s="75">
        <v>0</v>
      </c>
      <c r="D10" s="77">
        <v>0</v>
      </c>
      <c r="E10" s="63" t="s">
        <v>211</v>
      </c>
    </row>
    <row r="11" spans="1:14" ht="16.7" customHeight="1">
      <c r="A11" s="64" t="s">
        <v>33</v>
      </c>
      <c r="B11" s="75">
        <v>0</v>
      </c>
      <c r="C11" s="75">
        <v>0</v>
      </c>
      <c r="D11" s="77">
        <v>0</v>
      </c>
      <c r="E11" s="63" t="s">
        <v>212</v>
      </c>
    </row>
    <row r="12" spans="1:14" ht="16.7" customHeight="1">
      <c r="A12" s="64" t="s">
        <v>24</v>
      </c>
      <c r="B12" s="75">
        <v>0</v>
      </c>
      <c r="C12" s="75">
        <v>0</v>
      </c>
      <c r="D12" s="77">
        <v>10000</v>
      </c>
      <c r="E12" s="63" t="s">
        <v>213</v>
      </c>
    </row>
    <row r="13" spans="1:14" ht="16.7" customHeight="1">
      <c r="A13" s="64" t="s">
        <v>25</v>
      </c>
      <c r="B13" s="75">
        <v>0</v>
      </c>
      <c r="C13" s="75">
        <v>0</v>
      </c>
      <c r="D13" s="77">
        <v>0</v>
      </c>
    </row>
    <row r="14" spans="1:14" ht="16.7" customHeight="1">
      <c r="A14" s="64" t="s">
        <v>26</v>
      </c>
      <c r="B14" s="75">
        <v>0</v>
      </c>
      <c r="C14" s="75">
        <v>8400</v>
      </c>
      <c r="D14" s="77">
        <v>8400</v>
      </c>
    </row>
    <row r="15" spans="1:14" ht="16.7" customHeight="1">
      <c r="A15" s="88" t="s">
        <v>125</v>
      </c>
      <c r="B15" s="76">
        <v>19744</v>
      </c>
      <c r="C15" s="76">
        <v>44280</v>
      </c>
      <c r="D15" s="77">
        <v>40000</v>
      </c>
    </row>
    <row r="16" spans="1:14" ht="16.7" customHeight="1">
      <c r="A16" s="77" t="s">
        <v>27</v>
      </c>
      <c r="B16" s="78">
        <v>0</v>
      </c>
      <c r="C16" s="78">
        <v>0</v>
      </c>
      <c r="D16" s="77">
        <v>0</v>
      </c>
    </row>
    <row r="17" spans="1:7" ht="16.7" customHeight="1">
      <c r="A17" s="64" t="s">
        <v>123</v>
      </c>
      <c r="B17" s="75">
        <v>0</v>
      </c>
      <c r="C17" s="75">
        <v>10000</v>
      </c>
      <c r="D17" s="77">
        <v>10000</v>
      </c>
    </row>
    <row r="18" spans="1:7" ht="16.7" customHeight="1">
      <c r="A18" s="64" t="s">
        <v>28</v>
      </c>
      <c r="B18" s="75">
        <v>10380</v>
      </c>
      <c r="C18" s="75">
        <v>18000</v>
      </c>
      <c r="D18" s="77">
        <v>18000</v>
      </c>
      <c r="G18" s="66"/>
    </row>
    <row r="19" spans="1:7" ht="16.7" customHeight="1">
      <c r="A19" s="64" t="s">
        <v>76</v>
      </c>
      <c r="B19" s="75">
        <v>0</v>
      </c>
      <c r="C19" s="75">
        <v>25000</v>
      </c>
      <c r="D19" s="77">
        <v>25000</v>
      </c>
    </row>
    <row r="20" spans="1:7" ht="16.7" customHeight="1">
      <c r="A20" s="64" t="s">
        <v>77</v>
      </c>
      <c r="B20" s="75">
        <v>0</v>
      </c>
      <c r="C20" s="75">
        <v>10000</v>
      </c>
      <c r="D20" s="77">
        <v>10000</v>
      </c>
    </row>
    <row r="21" spans="1:7" ht="16.7" customHeight="1">
      <c r="A21" s="64" t="s">
        <v>124</v>
      </c>
      <c r="B21" s="75">
        <v>0</v>
      </c>
      <c r="C21" s="75">
        <v>20000</v>
      </c>
      <c r="D21" s="77">
        <v>10000</v>
      </c>
    </row>
    <row r="22" spans="1:7" ht="16.7" customHeight="1">
      <c r="A22" s="64" t="s">
        <v>34</v>
      </c>
      <c r="B22" s="75">
        <v>0</v>
      </c>
      <c r="C22" s="75">
        <v>5000</v>
      </c>
      <c r="D22" s="77">
        <v>10000</v>
      </c>
    </row>
    <row r="23" spans="1:7" ht="16.7" customHeight="1">
      <c r="A23" s="64" t="s">
        <v>121</v>
      </c>
      <c r="B23" s="75">
        <v>0</v>
      </c>
      <c r="C23" s="75">
        <v>0</v>
      </c>
      <c r="D23" s="77">
        <v>0</v>
      </c>
    </row>
    <row r="24" spans="1:7" ht="16.7" customHeight="1">
      <c r="A24" s="64" t="s">
        <v>122</v>
      </c>
      <c r="B24" s="75">
        <v>0</v>
      </c>
      <c r="C24" s="75">
        <v>20000</v>
      </c>
      <c r="D24" s="77">
        <v>30000</v>
      </c>
    </row>
    <row r="25" spans="1:7" ht="16.7" customHeight="1">
      <c r="A25" s="64" t="s">
        <v>106</v>
      </c>
      <c r="B25" s="75">
        <v>85440</v>
      </c>
      <c r="C25" s="75">
        <v>0</v>
      </c>
      <c r="D25" s="77">
        <v>0</v>
      </c>
    </row>
    <row r="26" spans="1:7" ht="16.7" customHeight="1">
      <c r="A26" s="64" t="s">
        <v>127</v>
      </c>
      <c r="B26" s="75">
        <v>17480</v>
      </c>
      <c r="C26" s="75">
        <v>40000</v>
      </c>
      <c r="D26" s="77">
        <v>40000</v>
      </c>
    </row>
    <row r="27" spans="1:7" ht="16.7" customHeight="1">
      <c r="A27" s="64" t="s">
        <v>78</v>
      </c>
      <c r="B27" s="75">
        <v>0</v>
      </c>
      <c r="C27" s="75">
        <v>40000</v>
      </c>
      <c r="D27" s="77">
        <v>50000</v>
      </c>
    </row>
    <row r="28" spans="1:7" ht="16.7" customHeight="1">
      <c r="A28" s="64" t="s">
        <v>220</v>
      </c>
      <c r="B28" s="75">
        <v>0</v>
      </c>
      <c r="C28" s="75">
        <v>15000</v>
      </c>
      <c r="D28" s="77">
        <v>20000</v>
      </c>
    </row>
    <row r="29" spans="1:7" ht="16.7" customHeight="1">
      <c r="A29" s="64" t="s">
        <v>119</v>
      </c>
      <c r="B29" s="75">
        <v>0</v>
      </c>
      <c r="C29" s="75">
        <v>0</v>
      </c>
      <c r="D29" s="77">
        <v>0</v>
      </c>
    </row>
    <row r="30" spans="1:7" ht="16.7" customHeight="1">
      <c r="A30" s="64" t="s">
        <v>130</v>
      </c>
      <c r="B30" s="75">
        <v>0</v>
      </c>
      <c r="C30" s="75">
        <v>14000</v>
      </c>
      <c r="D30" s="77">
        <v>14000</v>
      </c>
    </row>
    <row r="31" spans="1:7" ht="16.7" customHeight="1">
      <c r="A31" s="64" t="s">
        <v>216</v>
      </c>
      <c r="B31" s="75"/>
      <c r="C31" s="75">
        <v>15000</v>
      </c>
      <c r="D31" s="77">
        <v>0</v>
      </c>
    </row>
    <row r="32" spans="1:7" ht="16.7" customHeight="1">
      <c r="A32" s="64" t="s">
        <v>87</v>
      </c>
      <c r="B32" s="75">
        <v>2056</v>
      </c>
      <c r="C32" s="75">
        <v>1000</v>
      </c>
      <c r="D32" s="77">
        <v>1000</v>
      </c>
    </row>
    <row r="33" spans="1:4" ht="16.7" customHeight="1">
      <c r="A33" s="64" t="s">
        <v>85</v>
      </c>
      <c r="B33" s="75">
        <v>0</v>
      </c>
      <c r="C33" s="75">
        <v>2000</v>
      </c>
      <c r="D33" s="77">
        <v>2000</v>
      </c>
    </row>
    <row r="34" spans="1:4" ht="16.7" customHeight="1">
      <c r="A34" s="64" t="s">
        <v>86</v>
      </c>
      <c r="B34" s="75">
        <v>0</v>
      </c>
      <c r="C34" s="75">
        <v>3750</v>
      </c>
      <c r="D34" s="77">
        <v>3750</v>
      </c>
    </row>
    <row r="35" spans="1:4" ht="36.75" customHeight="1">
      <c r="A35" s="79" t="s">
        <v>198</v>
      </c>
      <c r="B35" s="113">
        <v>0</v>
      </c>
      <c r="C35" s="113">
        <v>15000</v>
      </c>
      <c r="D35" s="112">
        <v>10000</v>
      </c>
    </row>
    <row r="36" spans="1:4" ht="17.100000000000001" customHeight="1">
      <c r="A36" s="80" t="s">
        <v>63</v>
      </c>
      <c r="B36" s="75">
        <v>0</v>
      </c>
      <c r="C36" s="75">
        <v>15000</v>
      </c>
      <c r="D36" s="77">
        <v>5000</v>
      </c>
    </row>
    <row r="37" spans="1:4" ht="17.100000000000001" customHeight="1">
      <c r="A37" s="81" t="s">
        <v>35</v>
      </c>
      <c r="B37" s="78">
        <v>0</v>
      </c>
      <c r="C37" s="78">
        <v>0</v>
      </c>
      <c r="D37" s="77">
        <v>0</v>
      </c>
    </row>
    <row r="38" spans="1:4" ht="17.100000000000001" customHeight="1">
      <c r="A38" s="65" t="s">
        <v>126</v>
      </c>
      <c r="B38" s="75">
        <v>0</v>
      </c>
      <c r="C38" s="75">
        <v>20000</v>
      </c>
      <c r="D38" s="77">
        <v>0</v>
      </c>
    </row>
    <row r="39" spans="1:4" ht="17.100000000000001" customHeight="1">
      <c r="A39" s="80" t="s">
        <v>29</v>
      </c>
      <c r="B39" s="75">
        <v>0</v>
      </c>
      <c r="C39" s="75">
        <v>10000</v>
      </c>
      <c r="D39" s="77">
        <v>20000</v>
      </c>
    </row>
    <row r="40" spans="1:4" ht="17.100000000000001" customHeight="1">
      <c r="A40" s="80" t="s">
        <v>72</v>
      </c>
      <c r="B40" s="75">
        <v>0</v>
      </c>
      <c r="C40" s="75">
        <v>15000</v>
      </c>
      <c r="D40" s="77">
        <v>20000</v>
      </c>
    </row>
    <row r="41" spans="1:4" ht="17.100000000000001" customHeight="1">
      <c r="A41" s="80" t="s">
        <v>105</v>
      </c>
      <c r="B41" s="82">
        <v>0</v>
      </c>
      <c r="C41" s="75">
        <v>0</v>
      </c>
      <c r="D41" s="77">
        <v>0</v>
      </c>
    </row>
    <row r="42" spans="1:4" ht="17.100000000000001" customHeight="1">
      <c r="A42" s="80" t="s">
        <v>199</v>
      </c>
      <c r="B42" s="82">
        <v>2</v>
      </c>
      <c r="C42" s="75">
        <v>35677</v>
      </c>
      <c r="D42" s="77">
        <v>50000</v>
      </c>
    </row>
    <row r="43" spans="1:4" ht="17.100000000000001" customHeight="1">
      <c r="A43" s="103" t="s">
        <v>202</v>
      </c>
      <c r="B43" s="93">
        <f>SUM(B8:B42)</f>
        <v>237802</v>
      </c>
      <c r="C43" s="92">
        <f>SUM(C8:C42)</f>
        <v>576407</v>
      </c>
      <c r="D43" s="92">
        <f>SUM(D8:D42)</f>
        <v>1106750</v>
      </c>
    </row>
    <row r="44" spans="1:4" ht="17.100000000000001" customHeight="1">
      <c r="A44" s="90" t="s">
        <v>88</v>
      </c>
      <c r="B44" s="82">
        <v>274746</v>
      </c>
      <c r="C44" s="75">
        <v>53000</v>
      </c>
      <c r="D44" s="77">
        <v>81250</v>
      </c>
    </row>
    <row r="45" spans="1:4" ht="17.100000000000001" customHeight="1">
      <c r="A45" s="92" t="s">
        <v>30</v>
      </c>
      <c r="B45" s="92">
        <v>512548</v>
      </c>
      <c r="C45" s="92">
        <f>SUM(C43:C44)</f>
        <v>629407</v>
      </c>
      <c r="D45" s="92">
        <f>SUM(D43:D44)</f>
        <v>1188000</v>
      </c>
    </row>
    <row r="46" spans="1:4" ht="17.100000000000001" customHeight="1">
      <c r="A46" s="83"/>
      <c r="B46" s="83"/>
      <c r="C46" s="83"/>
      <c r="D46" s="83"/>
    </row>
    <row r="47" spans="1:4" ht="17.100000000000001" customHeight="1"/>
    <row r="48" spans="1:4" ht="17.100000000000001" customHeight="1">
      <c r="A48" s="84" t="s">
        <v>117</v>
      </c>
      <c r="B48" s="85"/>
      <c r="C48" s="164" t="s">
        <v>45</v>
      </c>
      <c r="D48" s="164"/>
    </row>
    <row r="49" spans="1:4" ht="17.100000000000001" customHeight="1">
      <c r="A49" s="164" t="s">
        <v>107</v>
      </c>
      <c r="B49" s="164"/>
      <c r="C49" s="164" t="s">
        <v>107</v>
      </c>
      <c r="D49" s="164"/>
    </row>
    <row r="50" spans="1:4" ht="17.100000000000001" customHeight="1">
      <c r="A50" s="86" t="s">
        <v>115</v>
      </c>
      <c r="B50" s="87"/>
      <c r="C50" s="164" t="s">
        <v>116</v>
      </c>
      <c r="D50" s="164"/>
    </row>
    <row r="53" spans="1:4">
      <c r="A53" s="165"/>
      <c r="B53" s="165"/>
    </row>
  </sheetData>
  <mergeCells count="11">
    <mergeCell ref="A1:D1"/>
    <mergeCell ref="A2:D2"/>
    <mergeCell ref="A3:D3"/>
    <mergeCell ref="A4:D4"/>
    <mergeCell ref="K7:N7"/>
    <mergeCell ref="A7:D7"/>
    <mergeCell ref="A49:B49"/>
    <mergeCell ref="C50:D50"/>
    <mergeCell ref="A53:B53"/>
    <mergeCell ref="C48:D48"/>
    <mergeCell ref="C49:D49"/>
  </mergeCells>
  <phoneticPr fontId="0" type="noConversion"/>
  <pageMargins left="1" right="0.25" top="0.25" bottom="0.25" header="0.3" footer="0.3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4"/>
  <sheetViews>
    <sheetView topLeftCell="A31" zoomScale="130" zoomScaleNormal="130" workbookViewId="0">
      <selection activeCell="B42" sqref="B42"/>
    </sheetView>
  </sheetViews>
  <sheetFormatPr defaultRowHeight="18" customHeight="1"/>
  <cols>
    <col min="1" max="1" width="28.5703125" style="1" customWidth="1"/>
    <col min="2" max="2" width="18.5703125" style="1" customWidth="1"/>
    <col min="3" max="3" width="20.5703125" style="1" customWidth="1"/>
    <col min="4" max="4" width="18.7109375" style="1" customWidth="1"/>
    <col min="5" max="16384" width="9.140625" style="1"/>
  </cols>
  <sheetData>
    <row r="1" spans="1:4" ht="18" customHeight="1">
      <c r="A1" s="174" t="s">
        <v>107</v>
      </c>
      <c r="B1" s="174"/>
      <c r="C1" s="174"/>
      <c r="D1" s="174"/>
    </row>
    <row r="2" spans="1:4" ht="18" customHeight="1">
      <c r="A2" s="174" t="s">
        <v>108</v>
      </c>
      <c r="B2" s="174"/>
      <c r="C2" s="174"/>
      <c r="D2" s="174"/>
    </row>
    <row r="3" spans="1:4" ht="18" customHeight="1">
      <c r="A3" s="175" t="s">
        <v>41</v>
      </c>
      <c r="B3" s="175"/>
      <c r="C3" s="175"/>
      <c r="D3" s="175"/>
    </row>
    <row r="4" spans="1:4" ht="18" customHeight="1">
      <c r="A4" s="176" t="s">
        <v>109</v>
      </c>
      <c r="B4" s="176"/>
      <c r="C4" s="176"/>
      <c r="D4" s="176"/>
    </row>
    <row r="5" spans="1:4" ht="3" customHeight="1">
      <c r="A5" s="3"/>
      <c r="B5" s="3"/>
      <c r="C5" s="3"/>
      <c r="D5" s="3"/>
    </row>
    <row r="6" spans="1:4" ht="29.25" customHeight="1">
      <c r="A6" s="45" t="s">
        <v>42</v>
      </c>
      <c r="B6" s="74" t="s">
        <v>221</v>
      </c>
      <c r="C6" s="74" t="s">
        <v>222</v>
      </c>
      <c r="D6" s="74" t="s">
        <v>223</v>
      </c>
    </row>
    <row r="7" spans="1:4" ht="18" customHeight="1">
      <c r="A7" s="45">
        <v>1</v>
      </c>
      <c r="B7" s="45">
        <v>2</v>
      </c>
      <c r="C7" s="45">
        <v>3</v>
      </c>
      <c r="D7" s="45">
        <v>4</v>
      </c>
    </row>
    <row r="8" spans="1:4" ht="18" customHeight="1">
      <c r="A8" s="42" t="s">
        <v>43</v>
      </c>
      <c r="B8" s="67"/>
      <c r="C8" s="67"/>
      <c r="D8" s="67"/>
    </row>
    <row r="9" spans="1:4" ht="18" customHeight="1">
      <c r="A9" s="68" t="s">
        <v>89</v>
      </c>
      <c r="B9" s="22"/>
      <c r="C9" s="22"/>
      <c r="D9" s="22"/>
    </row>
    <row r="10" spans="1:4" ht="18" customHeight="1">
      <c r="A10" s="54" t="s">
        <v>136</v>
      </c>
      <c r="B10" s="22">
        <v>996200</v>
      </c>
      <c r="C10" s="22">
        <v>1500000</v>
      </c>
      <c r="D10" s="22">
        <v>1500000</v>
      </c>
    </row>
    <row r="11" spans="1:4" ht="18" customHeight="1">
      <c r="A11" s="54" t="s">
        <v>137</v>
      </c>
      <c r="B11" s="22">
        <v>0</v>
      </c>
      <c r="C11" s="22">
        <v>1000000</v>
      </c>
      <c r="D11" s="22">
        <v>1000000</v>
      </c>
    </row>
    <row r="12" spans="1:4" ht="18" customHeight="1">
      <c r="A12" s="54" t="s">
        <v>138</v>
      </c>
      <c r="B12" s="22">
        <v>872482</v>
      </c>
      <c r="C12" s="22">
        <v>500000</v>
      </c>
      <c r="D12" s="22">
        <v>500000</v>
      </c>
    </row>
    <row r="13" spans="1:4" ht="18" customHeight="1">
      <c r="A13" s="54" t="s">
        <v>139</v>
      </c>
      <c r="B13" s="22">
        <v>746053</v>
      </c>
      <c r="C13" s="22">
        <v>900000</v>
      </c>
      <c r="D13" s="22">
        <v>900000</v>
      </c>
    </row>
    <row r="14" spans="1:4" ht="18" customHeight="1">
      <c r="A14" s="54" t="s">
        <v>140</v>
      </c>
      <c r="B14" s="22">
        <v>1714000</v>
      </c>
      <c r="C14" s="22">
        <v>2500000</v>
      </c>
      <c r="D14" s="22">
        <v>2608000</v>
      </c>
    </row>
    <row r="15" spans="1:4" ht="18" customHeight="1">
      <c r="A15" s="54" t="s">
        <v>93</v>
      </c>
      <c r="B15" s="22">
        <v>2196889</v>
      </c>
      <c r="C15" s="22">
        <v>2750000</v>
      </c>
      <c r="D15" s="22">
        <v>2750000</v>
      </c>
    </row>
    <row r="16" spans="1:4" ht="18" customHeight="1">
      <c r="A16" s="54" t="s">
        <v>99</v>
      </c>
      <c r="B16" s="22">
        <v>1374428</v>
      </c>
      <c r="C16" s="22">
        <v>800000</v>
      </c>
      <c r="D16" s="22">
        <v>800000</v>
      </c>
    </row>
    <row r="17" spans="1:5" ht="18" customHeight="1">
      <c r="A17" s="54" t="s">
        <v>141</v>
      </c>
      <c r="B17" s="22">
        <v>0</v>
      </c>
      <c r="C17" s="22">
        <v>200000</v>
      </c>
      <c r="D17" s="22">
        <v>200000</v>
      </c>
    </row>
    <row r="18" spans="1:5" ht="18" customHeight="1">
      <c r="A18" s="54" t="s">
        <v>158</v>
      </c>
      <c r="B18" s="22">
        <v>0</v>
      </c>
      <c r="C18" s="22">
        <v>0</v>
      </c>
      <c r="D18" s="22">
        <v>0</v>
      </c>
    </row>
    <row r="19" spans="1:5" ht="18" customHeight="1">
      <c r="A19" s="54" t="s">
        <v>142</v>
      </c>
      <c r="B19" s="22">
        <v>0</v>
      </c>
      <c r="C19" s="22">
        <v>0</v>
      </c>
      <c r="D19" s="22">
        <v>0</v>
      </c>
    </row>
    <row r="20" spans="1:5" ht="18" customHeight="1">
      <c r="A20" s="54" t="s">
        <v>154</v>
      </c>
      <c r="B20" s="22">
        <v>0</v>
      </c>
      <c r="C20" s="22">
        <v>0</v>
      </c>
      <c r="D20" s="22">
        <v>0</v>
      </c>
    </row>
    <row r="21" spans="1:5" ht="18" customHeight="1">
      <c r="A21" s="54" t="s">
        <v>143</v>
      </c>
      <c r="B21" s="22">
        <v>0</v>
      </c>
      <c r="C21" s="22">
        <v>0</v>
      </c>
      <c r="D21" s="22">
        <v>0</v>
      </c>
    </row>
    <row r="22" spans="1:5" ht="18" customHeight="1">
      <c r="A22" s="54" t="s">
        <v>144</v>
      </c>
      <c r="B22" s="22">
        <v>0</v>
      </c>
      <c r="C22" s="22">
        <v>0</v>
      </c>
      <c r="D22" s="22">
        <v>0</v>
      </c>
    </row>
    <row r="23" spans="1:5" ht="18" customHeight="1">
      <c r="A23" s="54" t="s">
        <v>145</v>
      </c>
      <c r="B23" s="22">
        <v>260204</v>
      </c>
      <c r="C23" s="22">
        <v>400000</v>
      </c>
      <c r="D23" s="22">
        <v>400000</v>
      </c>
    </row>
    <row r="24" spans="1:5" ht="18" customHeight="1">
      <c r="A24" s="68" t="s">
        <v>90</v>
      </c>
      <c r="B24" s="22">
        <v>0</v>
      </c>
      <c r="C24" s="22">
        <v>0</v>
      </c>
      <c r="D24" s="22">
        <v>0</v>
      </c>
    </row>
    <row r="25" spans="1:5" ht="18" customHeight="1">
      <c r="A25" s="68" t="s">
        <v>159</v>
      </c>
      <c r="B25" s="69"/>
      <c r="C25" s="22">
        <v>0</v>
      </c>
      <c r="D25" s="22">
        <v>0</v>
      </c>
    </row>
    <row r="26" spans="1:5" ht="18" customHeight="1">
      <c r="A26" s="54" t="s">
        <v>91</v>
      </c>
      <c r="B26" s="22">
        <v>1487308</v>
      </c>
      <c r="C26" s="22">
        <v>1500000</v>
      </c>
      <c r="D26" s="22">
        <v>1500000</v>
      </c>
    </row>
    <row r="27" spans="1:5" ht="18" customHeight="1">
      <c r="A27" s="54" t="s">
        <v>92</v>
      </c>
      <c r="B27" s="22">
        <v>0</v>
      </c>
      <c r="C27" s="22">
        <v>300000</v>
      </c>
      <c r="D27" s="22">
        <v>300000</v>
      </c>
    </row>
    <row r="28" spans="1:5" ht="18" customHeight="1">
      <c r="A28" s="96" t="s">
        <v>200</v>
      </c>
      <c r="B28" s="97">
        <f>SUM(B10:B27)</f>
        <v>9647564</v>
      </c>
      <c r="C28" s="97">
        <f>SUM(C10:C27)</f>
        <v>12350000</v>
      </c>
      <c r="D28" s="97">
        <f>SUM(D10:D27)</f>
        <v>12458000</v>
      </c>
    </row>
    <row r="29" spans="1:5" ht="18" customHeight="1">
      <c r="A29" s="70" t="s">
        <v>103</v>
      </c>
      <c r="B29" s="22"/>
      <c r="C29" s="22"/>
      <c r="D29" s="22"/>
    </row>
    <row r="30" spans="1:5" ht="18" customHeight="1">
      <c r="A30" s="56" t="s">
        <v>146</v>
      </c>
      <c r="B30" s="177">
        <v>77850</v>
      </c>
      <c r="C30" s="22">
        <v>18900</v>
      </c>
      <c r="D30" s="22">
        <v>54000</v>
      </c>
      <c r="E30" s="1" t="s">
        <v>224</v>
      </c>
    </row>
    <row r="31" spans="1:5" ht="18" customHeight="1">
      <c r="A31" s="56" t="s">
        <v>147</v>
      </c>
      <c r="B31" s="179"/>
      <c r="C31" s="22">
        <v>136800</v>
      </c>
      <c r="D31" s="22">
        <v>518400</v>
      </c>
      <c r="E31" s="1" t="s">
        <v>225</v>
      </c>
    </row>
    <row r="32" spans="1:5" ht="18" customHeight="1">
      <c r="A32" s="54" t="s">
        <v>148</v>
      </c>
      <c r="B32" s="177">
        <v>636280</v>
      </c>
      <c r="C32" s="22">
        <v>373840</v>
      </c>
      <c r="D32" s="22">
        <v>377505</v>
      </c>
    </row>
    <row r="33" spans="1:5" ht="18" customHeight="1">
      <c r="A33" s="54" t="s">
        <v>149</v>
      </c>
      <c r="B33" s="178"/>
      <c r="C33" s="22">
        <v>208260</v>
      </c>
      <c r="D33" s="22">
        <v>208260</v>
      </c>
    </row>
    <row r="34" spans="1:5" ht="18" customHeight="1">
      <c r="A34" s="54" t="s">
        <v>150</v>
      </c>
      <c r="B34" s="178"/>
      <c r="C34" s="22">
        <v>47600</v>
      </c>
      <c r="D34" s="22">
        <v>62000</v>
      </c>
      <c r="E34" s="1" t="s">
        <v>227</v>
      </c>
    </row>
    <row r="35" spans="1:5" ht="18" customHeight="1">
      <c r="A35" s="54" t="s">
        <v>151</v>
      </c>
      <c r="B35" s="179"/>
      <c r="C35" s="22">
        <v>378000</v>
      </c>
      <c r="D35" s="22">
        <v>507600</v>
      </c>
      <c r="E35" s="1" t="s">
        <v>228</v>
      </c>
    </row>
    <row r="36" spans="1:5" ht="18" customHeight="1">
      <c r="A36" s="98" t="s">
        <v>201</v>
      </c>
      <c r="B36" s="99">
        <f>SUM(B30:B35)</f>
        <v>714130</v>
      </c>
      <c r="C36" s="99">
        <f>SUM(C30:C35)</f>
        <v>1163400</v>
      </c>
      <c r="D36" s="99">
        <f>SUM(D30:D35)</f>
        <v>1727765</v>
      </c>
    </row>
    <row r="37" spans="1:5" ht="18" customHeight="1">
      <c r="A37" s="22" t="s">
        <v>152</v>
      </c>
      <c r="B37" s="22">
        <v>0</v>
      </c>
      <c r="C37" s="22">
        <v>0</v>
      </c>
      <c r="D37" s="22">
        <v>0</v>
      </c>
    </row>
    <row r="38" spans="1:5" ht="18" customHeight="1">
      <c r="A38" s="71" t="s">
        <v>153</v>
      </c>
      <c r="B38" s="33">
        <v>274746</v>
      </c>
      <c r="C38" s="33">
        <v>53000</v>
      </c>
      <c r="D38" s="22">
        <v>81250</v>
      </c>
    </row>
    <row r="39" spans="1:5" ht="18" customHeight="1">
      <c r="A39" s="72" t="s">
        <v>44</v>
      </c>
      <c r="B39" s="71">
        <f>SUM(B28+B36+B38)</f>
        <v>10636440</v>
      </c>
      <c r="C39" s="71">
        <f>SUM(C28+C36+C38)</f>
        <v>13566400</v>
      </c>
      <c r="D39" s="71">
        <f>SUM(D28+D36+D38)</f>
        <v>14267015</v>
      </c>
    </row>
    <row r="40" spans="1:5" ht="18" customHeight="1">
      <c r="A40" s="4"/>
      <c r="B40" s="4"/>
      <c r="C40" s="4"/>
      <c r="D40" s="4"/>
    </row>
    <row r="42" spans="1:5" ht="18" customHeight="1">
      <c r="A42" s="62" t="s">
        <v>156</v>
      </c>
      <c r="B42" s="6"/>
      <c r="C42" s="62" t="s">
        <v>157</v>
      </c>
      <c r="D42" s="6"/>
    </row>
    <row r="43" spans="1:5" ht="18" customHeight="1">
      <c r="A43" s="173" t="s">
        <v>107</v>
      </c>
      <c r="B43" s="173"/>
      <c r="C43" s="173" t="s">
        <v>107</v>
      </c>
      <c r="D43" s="173"/>
    </row>
    <row r="44" spans="1:5" ht="18" customHeight="1">
      <c r="A44" s="62" t="s">
        <v>155</v>
      </c>
      <c r="B44" s="6"/>
      <c r="C44" s="62" t="s">
        <v>155</v>
      </c>
      <c r="D44" s="6"/>
    </row>
  </sheetData>
  <mergeCells count="8">
    <mergeCell ref="C43:D43"/>
    <mergeCell ref="A43:B43"/>
    <mergeCell ref="A1:D1"/>
    <mergeCell ref="A2:D2"/>
    <mergeCell ref="A3:D3"/>
    <mergeCell ref="A4:D4"/>
    <mergeCell ref="B32:B35"/>
    <mergeCell ref="B30:B31"/>
  </mergeCells>
  <phoneticPr fontId="0" type="noConversion"/>
  <pageMargins left="1" right="0.25" top="0.25" bottom="0.25" header="0.3" footer="0.3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tabSelected="1" topLeftCell="A27" zoomScale="115" zoomScaleNormal="115" workbookViewId="0">
      <selection activeCell="E31" sqref="E31"/>
    </sheetView>
  </sheetViews>
  <sheetFormatPr defaultRowHeight="18" customHeight="1"/>
  <cols>
    <col min="1" max="1" width="30.85546875" style="1" customWidth="1"/>
    <col min="2" max="2" width="17.85546875" style="44" customWidth="1"/>
    <col min="3" max="3" width="19.85546875" style="44" customWidth="1"/>
    <col min="4" max="4" width="19.5703125" style="44" customWidth="1"/>
    <col min="5" max="16384" width="9.140625" style="1"/>
  </cols>
  <sheetData>
    <row r="1" spans="1:4" ht="18" customHeight="1">
      <c r="A1" s="174" t="s">
        <v>107</v>
      </c>
      <c r="B1" s="174"/>
      <c r="C1" s="174"/>
      <c r="D1" s="174"/>
    </row>
    <row r="2" spans="1:4" ht="18" customHeight="1">
      <c r="A2" s="174" t="s">
        <v>160</v>
      </c>
      <c r="B2" s="174"/>
      <c r="C2" s="174"/>
      <c r="D2" s="174"/>
    </row>
    <row r="3" spans="1:4" ht="18" customHeight="1">
      <c r="A3" s="175" t="s">
        <v>161</v>
      </c>
      <c r="B3" s="175"/>
      <c r="C3" s="175"/>
      <c r="D3" s="175"/>
    </row>
    <row r="4" spans="1:4" ht="15" customHeight="1">
      <c r="A4" s="180" t="s">
        <v>21</v>
      </c>
      <c r="B4" s="181"/>
      <c r="C4" s="181"/>
      <c r="D4" s="182"/>
    </row>
    <row r="5" spans="1:4" ht="37.5" customHeight="1">
      <c r="A5" s="49" t="s">
        <v>46</v>
      </c>
      <c r="B5" s="50" t="s">
        <v>47</v>
      </c>
      <c r="C5" s="50" t="s">
        <v>205</v>
      </c>
      <c r="D5" s="50" t="s">
        <v>223</v>
      </c>
    </row>
    <row r="6" spans="1:4" ht="18" customHeight="1">
      <c r="A6" s="49">
        <v>1</v>
      </c>
      <c r="B6" s="50">
        <v>2</v>
      </c>
      <c r="C6" s="50">
        <v>3</v>
      </c>
      <c r="D6" s="50">
        <v>4</v>
      </c>
    </row>
    <row r="7" spans="1:4" ht="18" customHeight="1">
      <c r="A7" s="49" t="s">
        <v>165</v>
      </c>
      <c r="B7" s="50"/>
      <c r="C7" s="50"/>
      <c r="D7" s="50"/>
    </row>
    <row r="8" spans="1:4" ht="18" customHeight="1">
      <c r="A8" s="51" t="s">
        <v>167</v>
      </c>
      <c r="B8" s="183">
        <v>77850</v>
      </c>
      <c r="C8" s="52">
        <v>18900</v>
      </c>
      <c r="D8" s="115">
        <v>54000</v>
      </c>
    </row>
    <row r="9" spans="1:4" ht="18" customHeight="1">
      <c r="A9" s="51" t="s">
        <v>168</v>
      </c>
      <c r="B9" s="184"/>
      <c r="C9" s="52">
        <v>136800</v>
      </c>
      <c r="D9" s="115">
        <v>518400</v>
      </c>
    </row>
    <row r="10" spans="1:4" ht="18" customHeight="1">
      <c r="A10" s="51" t="s">
        <v>169</v>
      </c>
      <c r="B10" s="183">
        <v>636280</v>
      </c>
      <c r="C10" s="52">
        <v>373840</v>
      </c>
      <c r="D10" s="115">
        <v>377505</v>
      </c>
    </row>
    <row r="11" spans="1:4" ht="18" customHeight="1">
      <c r="A11" s="51" t="s">
        <v>170</v>
      </c>
      <c r="B11" s="185"/>
      <c r="C11" s="52">
        <v>208260</v>
      </c>
      <c r="D11" s="115">
        <v>208260</v>
      </c>
    </row>
    <row r="12" spans="1:4" ht="18" customHeight="1">
      <c r="A12" s="51" t="s">
        <v>171</v>
      </c>
      <c r="B12" s="185"/>
      <c r="C12" s="52">
        <v>47600</v>
      </c>
      <c r="D12" s="115">
        <v>62000</v>
      </c>
    </row>
    <row r="13" spans="1:4" ht="18" customHeight="1">
      <c r="A13" s="51" t="s">
        <v>172</v>
      </c>
      <c r="B13" s="184"/>
      <c r="C13" s="52">
        <v>378000</v>
      </c>
      <c r="D13" s="115">
        <v>507600</v>
      </c>
    </row>
    <row r="14" spans="1:4" ht="18" customHeight="1">
      <c r="A14" s="98" t="s">
        <v>243</v>
      </c>
      <c r="B14" s="101">
        <f>SUM(B8:B13)</f>
        <v>714130</v>
      </c>
      <c r="C14" s="101">
        <f>SUM(C8:C13)</f>
        <v>1163400</v>
      </c>
      <c r="D14" s="116">
        <f>SUM(D8:D13)</f>
        <v>1727765</v>
      </c>
    </row>
    <row r="15" spans="1:4" ht="18" customHeight="1">
      <c r="A15" s="53" t="s">
        <v>104</v>
      </c>
      <c r="B15" s="52"/>
      <c r="C15" s="52"/>
      <c r="D15" s="115"/>
    </row>
    <row r="16" spans="1:4" ht="18" customHeight="1">
      <c r="A16" s="54" t="s">
        <v>229</v>
      </c>
      <c r="B16" s="43">
        <v>50000</v>
      </c>
      <c r="C16" s="43">
        <v>420000</v>
      </c>
      <c r="D16" s="117">
        <v>350000</v>
      </c>
    </row>
    <row r="17" spans="1:5" ht="18" customHeight="1">
      <c r="A17" s="54" t="s">
        <v>36</v>
      </c>
      <c r="B17" s="43">
        <v>0</v>
      </c>
      <c r="C17" s="43">
        <v>70000</v>
      </c>
      <c r="D17" s="117">
        <v>75000</v>
      </c>
    </row>
    <row r="18" spans="1:5" ht="18" customHeight="1">
      <c r="A18" s="54" t="s">
        <v>37</v>
      </c>
      <c r="B18" s="43">
        <v>0</v>
      </c>
      <c r="C18" s="43">
        <v>100000</v>
      </c>
      <c r="D18" s="117">
        <v>150000</v>
      </c>
    </row>
    <row r="19" spans="1:5" ht="18" customHeight="1">
      <c r="A19" s="114" t="s">
        <v>232</v>
      </c>
      <c r="B19" s="43">
        <v>2346041</v>
      </c>
      <c r="C19" s="43">
        <v>4750000</v>
      </c>
      <c r="D19" s="117">
        <v>5170000</v>
      </c>
    </row>
    <row r="20" spans="1:5" ht="18" customHeight="1">
      <c r="A20" s="54" t="s">
        <v>231</v>
      </c>
      <c r="B20" s="43">
        <v>143400</v>
      </c>
      <c r="C20" s="43">
        <v>200000</v>
      </c>
      <c r="D20" s="117">
        <v>300000</v>
      </c>
      <c r="E20" s="1" t="s">
        <v>233</v>
      </c>
    </row>
    <row r="21" spans="1:5" ht="18" customHeight="1">
      <c r="A21" s="55" t="s">
        <v>94</v>
      </c>
      <c r="B21" s="43">
        <v>100000</v>
      </c>
      <c r="C21" s="43">
        <v>200000</v>
      </c>
      <c r="D21" s="117">
        <v>200000</v>
      </c>
    </row>
    <row r="22" spans="1:5" ht="18" customHeight="1">
      <c r="A22" s="54" t="s">
        <v>95</v>
      </c>
      <c r="B22" s="43">
        <v>533000</v>
      </c>
      <c r="C22" s="43">
        <v>450000</v>
      </c>
      <c r="D22" s="117">
        <v>400000</v>
      </c>
    </row>
    <row r="23" spans="1:5" ht="18" customHeight="1">
      <c r="A23" s="54" t="s">
        <v>96</v>
      </c>
      <c r="B23" s="43">
        <v>0</v>
      </c>
      <c r="C23" s="43">
        <v>50000</v>
      </c>
      <c r="D23" s="117">
        <v>50000</v>
      </c>
    </row>
    <row r="24" spans="1:5" ht="18" customHeight="1">
      <c r="A24" s="54" t="s">
        <v>181</v>
      </c>
      <c r="B24" s="43">
        <v>0</v>
      </c>
      <c r="C24" s="43">
        <v>150000</v>
      </c>
      <c r="D24" s="117">
        <v>75000</v>
      </c>
    </row>
    <row r="25" spans="1:5" ht="18" customHeight="1">
      <c r="A25" s="54" t="s">
        <v>100</v>
      </c>
      <c r="B25" s="43"/>
      <c r="C25" s="43">
        <v>100000</v>
      </c>
      <c r="D25" s="117">
        <v>250000</v>
      </c>
    </row>
    <row r="26" spans="1:5" ht="18" customHeight="1">
      <c r="A26" s="54" t="s">
        <v>101</v>
      </c>
      <c r="B26" s="43"/>
      <c r="C26" s="43">
        <v>50000</v>
      </c>
      <c r="D26" s="186">
        <v>100000</v>
      </c>
    </row>
    <row r="27" spans="1:5" ht="18" customHeight="1">
      <c r="A27" s="56" t="s">
        <v>97</v>
      </c>
      <c r="B27" s="43"/>
      <c r="C27" s="43">
        <v>0</v>
      </c>
      <c r="D27" s="187"/>
    </row>
    <row r="28" spans="1:5" ht="18" customHeight="1">
      <c r="A28" s="54" t="s">
        <v>166</v>
      </c>
      <c r="B28" s="43"/>
      <c r="C28" s="43">
        <v>50000</v>
      </c>
      <c r="D28" s="117">
        <v>20000</v>
      </c>
      <c r="E28" s="1" t="s">
        <v>234</v>
      </c>
    </row>
    <row r="29" spans="1:5" ht="18" customHeight="1">
      <c r="A29" s="54" t="s">
        <v>98</v>
      </c>
      <c r="B29" s="43"/>
      <c r="C29" s="43">
        <v>150000</v>
      </c>
      <c r="D29" s="117">
        <v>75000</v>
      </c>
    </row>
    <row r="30" spans="1:5" ht="18" customHeight="1">
      <c r="A30" s="54" t="s">
        <v>179</v>
      </c>
      <c r="B30" s="43"/>
      <c r="C30" s="43">
        <v>3750000</v>
      </c>
      <c r="D30" s="117">
        <v>3750000</v>
      </c>
    </row>
    <row r="31" spans="1:5" ht="18" customHeight="1">
      <c r="A31" s="105" t="s">
        <v>102</v>
      </c>
      <c r="B31" s="43">
        <v>0</v>
      </c>
      <c r="C31" s="43" t="s">
        <v>235</v>
      </c>
      <c r="D31" s="117" t="s">
        <v>235</v>
      </c>
    </row>
    <row r="32" spans="1:5" ht="18" customHeight="1">
      <c r="A32" s="105" t="s">
        <v>173</v>
      </c>
      <c r="B32" s="43">
        <v>5192815</v>
      </c>
      <c r="C32" s="43">
        <v>660000</v>
      </c>
      <c r="D32" s="117">
        <v>293000</v>
      </c>
    </row>
    <row r="33" spans="1:4" ht="18" customHeight="1">
      <c r="A33" s="105" t="s">
        <v>174</v>
      </c>
      <c r="B33" s="43">
        <v>0</v>
      </c>
      <c r="C33" s="43" t="s">
        <v>235</v>
      </c>
      <c r="D33" s="117" t="s">
        <v>235</v>
      </c>
    </row>
    <row r="34" spans="1:4" ht="18" customHeight="1">
      <c r="A34" s="105" t="s">
        <v>175</v>
      </c>
      <c r="B34" s="43">
        <v>0</v>
      </c>
      <c r="C34" s="43" t="s">
        <v>235</v>
      </c>
      <c r="D34" s="117" t="s">
        <v>235</v>
      </c>
    </row>
    <row r="35" spans="1:4" ht="18" customHeight="1">
      <c r="A35" s="105" t="s">
        <v>176</v>
      </c>
      <c r="B35" s="43">
        <v>0</v>
      </c>
      <c r="C35" s="43" t="s">
        <v>235</v>
      </c>
      <c r="D35" s="117" t="s">
        <v>235</v>
      </c>
    </row>
    <row r="36" spans="1:4" ht="18" customHeight="1">
      <c r="A36" s="1" t="s">
        <v>177</v>
      </c>
      <c r="B36" s="43">
        <v>0</v>
      </c>
      <c r="C36" s="43" t="s">
        <v>235</v>
      </c>
      <c r="D36" s="117" t="s">
        <v>235</v>
      </c>
    </row>
    <row r="37" spans="1:4" ht="18" customHeight="1">
      <c r="A37" s="1" t="s">
        <v>178</v>
      </c>
      <c r="B37" s="43">
        <v>0</v>
      </c>
      <c r="C37" s="43" t="s">
        <v>235</v>
      </c>
      <c r="D37" s="117" t="s">
        <v>235</v>
      </c>
    </row>
    <row r="38" spans="1:4" ht="18" customHeight="1">
      <c r="A38" s="1" t="s">
        <v>180</v>
      </c>
      <c r="B38" s="43" t="s">
        <v>235</v>
      </c>
      <c r="C38" s="43">
        <v>1200000</v>
      </c>
      <c r="D38" s="117">
        <v>1200000</v>
      </c>
    </row>
    <row r="39" spans="1:4" ht="18" customHeight="1">
      <c r="A39" s="104" t="s">
        <v>203</v>
      </c>
      <c r="B39" s="57">
        <f>SUM(B15:B38)</f>
        <v>8365256</v>
      </c>
      <c r="C39" s="57">
        <f>SUM(C16:C38)</f>
        <v>12350000</v>
      </c>
      <c r="D39" s="118">
        <f>SUM(D16:D38)</f>
        <v>12458000</v>
      </c>
    </row>
    <row r="40" spans="1:4" ht="18" customHeight="1">
      <c r="A40" s="104" t="s">
        <v>242</v>
      </c>
      <c r="B40" s="128">
        <f>SUM(B14+B39)</f>
        <v>9079386</v>
      </c>
      <c r="C40" s="128">
        <f>SUM(C14+C39)</f>
        <v>13513400</v>
      </c>
      <c r="D40" s="134">
        <f>SUM(D14+D39)</f>
        <v>14185765</v>
      </c>
    </row>
    <row r="41" spans="1:4" ht="18" customHeight="1">
      <c r="A41" s="129" t="s">
        <v>5</v>
      </c>
      <c r="B41" s="43">
        <v>1557054</v>
      </c>
      <c r="C41" s="43">
        <v>53000</v>
      </c>
      <c r="D41" s="117">
        <f>SUM(D42-D40)</f>
        <v>81250</v>
      </c>
    </row>
    <row r="42" spans="1:4" ht="18" customHeight="1">
      <c r="A42" s="104" t="s">
        <v>244</v>
      </c>
      <c r="B42" s="58">
        <v>10636440</v>
      </c>
      <c r="C42" s="58">
        <v>13566400</v>
      </c>
      <c r="D42" s="119">
        <v>14267015</v>
      </c>
    </row>
    <row r="43" spans="1:4" ht="18" customHeight="1">
      <c r="A43" s="59"/>
      <c r="B43" s="60"/>
      <c r="C43" s="60"/>
      <c r="D43" s="60"/>
    </row>
    <row r="44" spans="1:4" ht="18" customHeight="1">
      <c r="A44" s="3"/>
      <c r="B44" s="61"/>
      <c r="C44" s="61"/>
      <c r="D44" s="61"/>
    </row>
    <row r="45" spans="1:4" ht="18" customHeight="1">
      <c r="A45" s="62" t="s">
        <v>162</v>
      </c>
      <c r="B45" s="48"/>
      <c r="C45" s="62" t="s">
        <v>164</v>
      </c>
      <c r="D45" s="48"/>
    </row>
    <row r="46" spans="1:4" ht="18" customHeight="1">
      <c r="A46" s="173" t="s">
        <v>107</v>
      </c>
      <c r="B46" s="173"/>
      <c r="C46" s="173" t="s">
        <v>107</v>
      </c>
      <c r="D46" s="173"/>
    </row>
    <row r="47" spans="1:4" ht="18" customHeight="1">
      <c r="A47" s="62" t="s">
        <v>163</v>
      </c>
      <c r="C47" s="62" t="s">
        <v>163</v>
      </c>
    </row>
  </sheetData>
  <mergeCells count="9">
    <mergeCell ref="C46:D46"/>
    <mergeCell ref="A1:D1"/>
    <mergeCell ref="A2:D2"/>
    <mergeCell ref="A3:D3"/>
    <mergeCell ref="A4:D4"/>
    <mergeCell ref="A46:B46"/>
    <mergeCell ref="B8:B9"/>
    <mergeCell ref="B10:B13"/>
    <mergeCell ref="D26:D27"/>
  </mergeCells>
  <phoneticPr fontId="0" type="noConversion"/>
  <pageMargins left="0.6" right="0.25" top="0.1" bottom="0.1" header="0" footer="0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4"/>
  <sheetViews>
    <sheetView topLeftCell="B10" zoomScale="115" zoomScaleNormal="115" workbookViewId="0">
      <selection activeCell="G21" sqref="G21"/>
    </sheetView>
  </sheetViews>
  <sheetFormatPr defaultRowHeight="15"/>
  <cols>
    <col min="1" max="1" width="8.42578125" style="1" customWidth="1"/>
    <col min="2" max="2" width="5.42578125" style="1" customWidth="1"/>
    <col min="3" max="3" width="15.85546875" style="1" customWidth="1"/>
    <col min="4" max="4" width="6.7109375" style="1" customWidth="1"/>
    <col min="5" max="5" width="9.85546875" style="1" customWidth="1"/>
    <col min="6" max="7" width="10" style="1" customWidth="1"/>
    <col min="8" max="8" width="11.85546875" style="1" customWidth="1"/>
    <col min="9" max="9" width="10.42578125" style="1" customWidth="1"/>
    <col min="10" max="10" width="11.140625" style="1" customWidth="1"/>
    <col min="11" max="11" width="14.140625" style="1" customWidth="1"/>
    <col min="12" max="12" width="7.28515625" style="1" customWidth="1"/>
    <col min="13" max="16384" width="9.140625" style="1"/>
  </cols>
  <sheetData>
    <row r="1" spans="1:13" ht="20.100000000000001" customHeight="1">
      <c r="A1" s="174" t="s">
        <v>107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</row>
    <row r="2" spans="1:13" ht="20.100000000000001" customHeight="1">
      <c r="A2" s="174" t="s">
        <v>182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</row>
    <row r="3" spans="1:13" s="3" customFormat="1" ht="20.100000000000001" customHeight="1">
      <c r="E3" s="189"/>
      <c r="F3" s="189"/>
      <c r="G3" s="121"/>
      <c r="K3" s="189" t="s">
        <v>48</v>
      </c>
      <c r="L3" s="189"/>
    </row>
    <row r="4" spans="1:13" s="3" customFormat="1" ht="20.100000000000001" customHeight="1">
      <c r="E4" s="189"/>
      <c r="F4" s="189"/>
      <c r="G4" s="121"/>
      <c r="K4" s="189" t="s">
        <v>38</v>
      </c>
      <c r="L4" s="189"/>
    </row>
    <row r="5" spans="1:13" s="3" customFormat="1" ht="20.100000000000001" customHeight="1">
      <c r="A5" s="176" t="s">
        <v>183</v>
      </c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76"/>
    </row>
    <row r="6" spans="1:13" s="3" customFormat="1" ht="20.100000000000001" customHeight="1">
      <c r="A6" s="176" t="s">
        <v>20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</row>
    <row r="7" spans="1:13" s="3" customFormat="1" ht="66.75" customHeight="1">
      <c r="A7" s="2" t="s">
        <v>56</v>
      </c>
      <c r="B7" s="2" t="s">
        <v>52</v>
      </c>
      <c r="C7" s="45" t="s">
        <v>49</v>
      </c>
      <c r="D7" s="2" t="s">
        <v>50</v>
      </c>
      <c r="E7" s="45" t="s">
        <v>53</v>
      </c>
      <c r="F7" s="2" t="s">
        <v>51</v>
      </c>
      <c r="G7" s="2" t="s">
        <v>236</v>
      </c>
      <c r="H7" s="2" t="s">
        <v>237</v>
      </c>
      <c r="I7" s="2" t="s">
        <v>185</v>
      </c>
      <c r="J7" s="2" t="s">
        <v>55</v>
      </c>
      <c r="K7" s="2" t="s">
        <v>54</v>
      </c>
      <c r="L7" s="2" t="s">
        <v>39</v>
      </c>
    </row>
    <row r="8" spans="1:13" s="5" customFormat="1" ht="15.75" customHeight="1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  <c r="L8" s="45">
        <v>12</v>
      </c>
    </row>
    <row r="9" spans="1:13" s="5" customFormat="1" ht="20.25" customHeight="1">
      <c r="A9" s="194" t="s">
        <v>67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</row>
    <row r="10" spans="1:13" s="5" customFormat="1" ht="20.25" customHeight="1">
      <c r="A10" s="195"/>
      <c r="B10" s="38">
        <v>1</v>
      </c>
      <c r="C10" s="122" t="s">
        <v>184</v>
      </c>
      <c r="D10" s="38">
        <v>1</v>
      </c>
      <c r="E10" s="123">
        <v>19025</v>
      </c>
      <c r="F10" s="120">
        <v>0</v>
      </c>
      <c r="G10" s="120">
        <f>SUM(E10*40%)</f>
        <v>7610</v>
      </c>
      <c r="H10" s="120">
        <v>1700</v>
      </c>
      <c r="I10" s="120">
        <v>0</v>
      </c>
      <c r="J10" s="120">
        <f>SUM(E10+F10+G10+H10-I10)</f>
        <v>28335</v>
      </c>
      <c r="K10" s="120">
        <f>SUM(J10*12+18460+19025)</f>
        <v>377505</v>
      </c>
      <c r="L10" s="120"/>
      <c r="M10" s="5" t="s">
        <v>238</v>
      </c>
    </row>
    <row r="11" spans="1:13" s="5" customFormat="1" ht="33" customHeight="1">
      <c r="A11" s="195"/>
      <c r="B11" s="38">
        <v>2</v>
      </c>
      <c r="C11" s="124" t="s">
        <v>64</v>
      </c>
      <c r="D11" s="38">
        <v>1</v>
      </c>
      <c r="E11" s="123">
        <v>9765</v>
      </c>
      <c r="F11" s="125">
        <v>0</v>
      </c>
      <c r="G11" s="120">
        <f>SUM(E11*45%)</f>
        <v>4394.25</v>
      </c>
      <c r="H11" s="125">
        <v>1700</v>
      </c>
      <c r="I11" s="125">
        <v>0</v>
      </c>
      <c r="J11" s="120">
        <v>15859</v>
      </c>
      <c r="K11" s="120">
        <f>SUM(J11*12+9765+9765)</f>
        <v>209838</v>
      </c>
      <c r="L11" s="120"/>
      <c r="M11" s="5" t="s">
        <v>239</v>
      </c>
    </row>
    <row r="12" spans="1:13" s="5" customFormat="1" ht="21.75" customHeight="1">
      <c r="A12" s="195"/>
      <c r="B12" s="38">
        <v>3</v>
      </c>
      <c r="C12" s="122" t="s">
        <v>65</v>
      </c>
      <c r="D12" s="38">
        <v>1</v>
      </c>
      <c r="E12" s="123">
        <v>3400</v>
      </c>
      <c r="F12" s="120">
        <v>0</v>
      </c>
      <c r="G12" s="120">
        <v>0</v>
      </c>
      <c r="H12" s="120">
        <v>0</v>
      </c>
      <c r="I12" s="120">
        <v>0</v>
      </c>
      <c r="J12" s="120">
        <v>3400</v>
      </c>
      <c r="K12" s="120">
        <f>SUM(J12*12+3400+3400+300*4*12)</f>
        <v>62000</v>
      </c>
      <c r="L12" s="120"/>
      <c r="M12" s="5" t="s">
        <v>227</v>
      </c>
    </row>
    <row r="13" spans="1:13" s="5" customFormat="1" ht="24.75" customHeight="1">
      <c r="A13" s="196"/>
      <c r="B13" s="38">
        <v>4</v>
      </c>
      <c r="C13" s="122" t="s">
        <v>66</v>
      </c>
      <c r="D13" s="38">
        <v>9</v>
      </c>
      <c r="E13" s="123">
        <v>3000</v>
      </c>
      <c r="F13" s="120">
        <v>0</v>
      </c>
      <c r="G13" s="120"/>
      <c r="H13" s="120">
        <v>6000</v>
      </c>
      <c r="I13" s="120">
        <v>0</v>
      </c>
      <c r="J13" s="120">
        <f>SUM(E13*12+H13+300*4*12)</f>
        <v>56400</v>
      </c>
      <c r="K13" s="120">
        <f>SUM(J13*9)</f>
        <v>507600</v>
      </c>
      <c r="L13" s="120"/>
      <c r="M13" s="5" t="s">
        <v>228</v>
      </c>
    </row>
    <row r="14" spans="1:13" s="5" customFormat="1" ht="21" customHeight="1">
      <c r="A14" s="190" t="s">
        <v>62</v>
      </c>
      <c r="B14" s="191"/>
      <c r="C14" s="192"/>
      <c r="D14" s="45">
        <f t="shared" ref="D14" si="0">SUM(D10:D13)</f>
        <v>12</v>
      </c>
      <c r="E14" s="126"/>
      <c r="F14" s="126"/>
      <c r="G14" s="126"/>
      <c r="H14" s="126"/>
      <c r="I14" s="126">
        <f>SUM(I10:I13)</f>
        <v>0</v>
      </c>
      <c r="J14" s="126">
        <f>SUM(J10:J13)</f>
        <v>103994</v>
      </c>
      <c r="K14" s="126">
        <f>SUM(K10:K13)</f>
        <v>1156943</v>
      </c>
      <c r="L14" s="126"/>
    </row>
    <row r="15" spans="1:13">
      <c r="A15" s="3"/>
      <c r="B15" s="3"/>
      <c r="C15" s="3"/>
      <c r="D15" s="3"/>
      <c r="E15" s="3"/>
      <c r="F15" s="3"/>
      <c r="G15" s="3"/>
    </row>
    <row r="16" spans="1:13">
      <c r="A16" s="3"/>
      <c r="B16" s="3"/>
      <c r="C16" s="3"/>
      <c r="D16" s="3"/>
      <c r="E16" s="3"/>
      <c r="F16" s="3"/>
      <c r="G16" s="3"/>
    </row>
    <row r="17" spans="1:12">
      <c r="A17" s="3"/>
      <c r="B17" s="6"/>
      <c r="C17" s="107" t="s">
        <v>186</v>
      </c>
      <c r="D17" s="7"/>
      <c r="E17" s="3"/>
      <c r="F17" s="3"/>
      <c r="G17" s="3"/>
      <c r="I17" s="6"/>
      <c r="J17" s="107" t="s">
        <v>45</v>
      </c>
      <c r="K17" s="7"/>
    </row>
    <row r="18" spans="1:12">
      <c r="B18" s="6"/>
      <c r="C18" s="107" t="s">
        <v>107</v>
      </c>
      <c r="D18" s="6"/>
      <c r="E18" s="6"/>
      <c r="F18" s="107"/>
      <c r="G18" s="107"/>
      <c r="H18" s="7"/>
      <c r="I18" s="6"/>
      <c r="J18" s="107" t="s">
        <v>107</v>
      </c>
      <c r="K18" s="6"/>
      <c r="L18" s="6"/>
    </row>
    <row r="19" spans="1:12">
      <c r="B19" s="127" t="s">
        <v>187</v>
      </c>
      <c r="C19" s="127"/>
      <c r="D19" s="127"/>
      <c r="E19" s="6"/>
      <c r="F19" s="107"/>
      <c r="G19" s="107"/>
      <c r="H19" s="6"/>
      <c r="I19" s="127" t="s">
        <v>187</v>
      </c>
      <c r="J19" s="127"/>
      <c r="K19" s="127"/>
      <c r="L19" s="6"/>
    </row>
    <row r="20" spans="1:12">
      <c r="D20" s="6"/>
      <c r="E20" s="127"/>
      <c r="F20" s="127"/>
      <c r="G20" s="127"/>
      <c r="H20" s="127"/>
      <c r="I20" s="193" t="s">
        <v>240</v>
      </c>
      <c r="J20" s="193"/>
      <c r="K20" s="193"/>
      <c r="L20" s="193"/>
    </row>
    <row r="21" spans="1:12">
      <c r="A21" s="3"/>
      <c r="D21" s="3"/>
      <c r="E21" s="3"/>
      <c r="F21" s="3"/>
      <c r="G21" s="3"/>
      <c r="I21" s="174"/>
      <c r="J21" s="174"/>
      <c r="K21" s="174"/>
      <c r="L21" s="174"/>
    </row>
    <row r="22" spans="1:12">
      <c r="A22" s="3"/>
      <c r="D22" s="3"/>
      <c r="E22" s="3"/>
      <c r="F22" s="3"/>
      <c r="G22" s="3"/>
      <c r="I22" s="174"/>
      <c r="J22" s="174"/>
      <c r="K22" s="174"/>
      <c r="L22" s="174"/>
    </row>
    <row r="23" spans="1:12" s="6" customFormat="1">
      <c r="A23" s="7"/>
      <c r="C23" s="5" t="s">
        <v>238</v>
      </c>
      <c r="D23" s="7"/>
      <c r="E23" s="7"/>
      <c r="F23" s="7"/>
      <c r="G23" s="7"/>
    </row>
    <row r="24" spans="1:12" s="6" customFormat="1">
      <c r="C24" s="5" t="s">
        <v>239</v>
      </c>
    </row>
    <row r="25" spans="1:12" s="6" customFormat="1">
      <c r="C25" s="5" t="s">
        <v>227</v>
      </c>
    </row>
    <row r="26" spans="1:12" s="6" customFormat="1">
      <c r="C26" s="5" t="s">
        <v>228</v>
      </c>
    </row>
    <row r="27" spans="1:12">
      <c r="A27" s="108"/>
      <c r="C27" s="5"/>
      <c r="D27" s="188"/>
      <c r="E27" s="188"/>
    </row>
    <row r="28" spans="1:12">
      <c r="A28" s="108"/>
      <c r="C28" s="5"/>
      <c r="D28" s="188"/>
      <c r="E28" s="188"/>
    </row>
    <row r="29" spans="1:12">
      <c r="A29" s="108"/>
      <c r="C29" s="5"/>
      <c r="D29" s="188"/>
      <c r="E29" s="188"/>
    </row>
    <row r="32" spans="1:12">
      <c r="F32" s="188"/>
      <c r="G32" s="188"/>
      <c r="H32" s="108"/>
    </row>
    <row r="33" spans="6:8">
      <c r="F33" s="188"/>
      <c r="G33" s="188"/>
      <c r="H33" s="108"/>
    </row>
    <row r="34" spans="6:8">
      <c r="F34" s="188"/>
      <c r="G34" s="188"/>
      <c r="H34" s="108"/>
    </row>
  </sheetData>
  <mergeCells count="19">
    <mergeCell ref="A1:L1"/>
    <mergeCell ref="F33:G33"/>
    <mergeCell ref="A2:L2"/>
    <mergeCell ref="I20:L20"/>
    <mergeCell ref="F32:G32"/>
    <mergeCell ref="A9:A13"/>
    <mergeCell ref="D27:E27"/>
    <mergeCell ref="D28:E28"/>
    <mergeCell ref="D29:E29"/>
    <mergeCell ref="F34:G34"/>
    <mergeCell ref="K3:L3"/>
    <mergeCell ref="K4:L4"/>
    <mergeCell ref="A5:L5"/>
    <mergeCell ref="A6:L6"/>
    <mergeCell ref="A14:C14"/>
    <mergeCell ref="E3:F3"/>
    <mergeCell ref="E4:F4"/>
    <mergeCell ref="I21:L21"/>
    <mergeCell ref="I22:L22"/>
  </mergeCells>
  <phoneticPr fontId="0" type="noConversion"/>
  <pageMargins left="0.25" right="0.25" top="0.25" bottom="0.25" header="0" footer="0"/>
  <pageSetup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workbookViewId="0">
      <selection activeCell="C3" sqref="C3"/>
    </sheetView>
  </sheetViews>
  <sheetFormatPr defaultRowHeight="15"/>
  <cols>
    <col min="1" max="1" width="1.5703125" style="1" customWidth="1"/>
    <col min="2" max="2" width="5.140625" style="1" customWidth="1"/>
    <col min="3" max="3" width="31.7109375" style="1" customWidth="1"/>
    <col min="4" max="4" width="20.140625" style="1" customWidth="1"/>
    <col min="5" max="5" width="16.85546875" style="1" customWidth="1"/>
    <col min="6" max="6" width="15.140625" style="1" customWidth="1"/>
    <col min="7" max="7" width="7.5703125" style="1" customWidth="1"/>
    <col min="8" max="16384" width="9.140625" style="1"/>
  </cols>
  <sheetData>
    <row r="1" spans="1:7" s="6" customFormat="1" ht="25.5" customHeight="1">
      <c r="A1" s="197" t="s">
        <v>189</v>
      </c>
      <c r="B1" s="197"/>
      <c r="C1" s="197"/>
      <c r="D1" s="197"/>
      <c r="E1" s="197"/>
      <c r="F1" s="197"/>
      <c r="G1" s="197"/>
    </row>
    <row r="2" spans="1:7" s="6" customFormat="1" ht="23.25" customHeight="1">
      <c r="A2" s="197" t="s">
        <v>190</v>
      </c>
      <c r="B2" s="197"/>
      <c r="C2" s="197"/>
      <c r="D2" s="197"/>
      <c r="E2" s="197"/>
      <c r="F2" s="197"/>
      <c r="G2" s="197"/>
    </row>
    <row r="3" spans="1:7" s="7" customFormat="1" ht="20.100000000000001" customHeight="1">
      <c r="A3" s="8"/>
      <c r="B3" s="8"/>
      <c r="C3" s="8"/>
      <c r="D3" s="8"/>
      <c r="E3" s="8"/>
      <c r="F3" s="200" t="s">
        <v>57</v>
      </c>
      <c r="G3" s="200"/>
    </row>
    <row r="4" spans="1:7" s="7" customFormat="1" ht="20.100000000000001" customHeight="1">
      <c r="A4" s="8"/>
      <c r="B4" s="8"/>
      <c r="C4" s="8"/>
      <c r="D4" s="8"/>
      <c r="E4" s="8"/>
      <c r="F4" s="200" t="s">
        <v>40</v>
      </c>
      <c r="G4" s="200"/>
    </row>
    <row r="5" spans="1:7" s="7" customFormat="1" ht="42" customHeight="1">
      <c r="A5" s="8"/>
      <c r="B5" s="198" t="s">
        <v>191</v>
      </c>
      <c r="C5" s="198"/>
      <c r="D5" s="198"/>
      <c r="E5" s="198"/>
      <c r="F5" s="198"/>
      <c r="G5" s="198"/>
    </row>
    <row r="6" spans="1:7" s="7" customFormat="1" ht="20.100000000000001" customHeight="1">
      <c r="A6" s="8"/>
      <c r="B6" s="199" t="s">
        <v>241</v>
      </c>
      <c r="C6" s="199"/>
      <c r="D6" s="199"/>
      <c r="E6" s="199"/>
      <c r="F6" s="199"/>
      <c r="G6" s="199"/>
    </row>
    <row r="7" spans="1:7" ht="76.5" customHeight="1">
      <c r="A7" s="9"/>
      <c r="B7" s="2" t="s">
        <v>52</v>
      </c>
      <c r="C7" s="2" t="s">
        <v>58</v>
      </c>
      <c r="D7" s="2" t="s">
        <v>59</v>
      </c>
      <c r="E7" s="2" t="s">
        <v>60</v>
      </c>
      <c r="F7" s="2" t="s">
        <v>61</v>
      </c>
      <c r="G7" s="10" t="s">
        <v>39</v>
      </c>
    </row>
    <row r="8" spans="1:7" ht="16.5" customHeight="1">
      <c r="A8" s="9"/>
      <c r="B8" s="11">
        <v>1</v>
      </c>
      <c r="C8" s="11">
        <v>2</v>
      </c>
      <c r="D8" s="11">
        <v>3</v>
      </c>
      <c r="E8" s="11">
        <v>4</v>
      </c>
      <c r="F8" s="11">
        <v>5</v>
      </c>
      <c r="G8" s="11">
        <v>6</v>
      </c>
    </row>
    <row r="9" spans="1:7" ht="30" customHeight="1">
      <c r="A9" s="9"/>
      <c r="B9" s="38">
        <v>1</v>
      </c>
      <c r="C9" s="39"/>
      <c r="D9" s="22"/>
      <c r="E9" s="22"/>
      <c r="F9" s="22"/>
      <c r="G9" s="22"/>
    </row>
    <row r="10" spans="1:7" ht="30" customHeight="1">
      <c r="A10" s="9"/>
      <c r="B10" s="38">
        <v>2</v>
      </c>
      <c r="C10" s="39"/>
      <c r="D10" s="22"/>
      <c r="E10" s="22"/>
      <c r="F10" s="22"/>
      <c r="G10" s="22"/>
    </row>
    <row r="11" spans="1:7" ht="30" customHeight="1">
      <c r="A11" s="9"/>
      <c r="B11" s="38">
        <v>3</v>
      </c>
      <c r="C11" s="39"/>
      <c r="D11" s="22"/>
      <c r="E11" s="22"/>
      <c r="F11" s="22"/>
      <c r="G11" s="22"/>
    </row>
    <row r="12" spans="1:7" ht="30" customHeight="1">
      <c r="A12" s="9"/>
      <c r="B12" s="38">
        <v>4</v>
      </c>
      <c r="C12" s="39"/>
      <c r="D12" s="22"/>
      <c r="E12" s="22"/>
      <c r="F12" s="22"/>
      <c r="G12" s="22"/>
    </row>
    <row r="13" spans="1:7" ht="30" customHeight="1">
      <c r="A13" s="9"/>
      <c r="B13" s="38">
        <v>5</v>
      </c>
      <c r="C13" s="39"/>
      <c r="D13" s="22"/>
      <c r="E13" s="22"/>
      <c r="F13" s="22"/>
      <c r="G13" s="22"/>
    </row>
    <row r="14" spans="1:7" ht="30" customHeight="1">
      <c r="A14" s="9"/>
      <c r="B14" s="38">
        <v>6</v>
      </c>
      <c r="C14" s="39"/>
      <c r="D14" s="22"/>
      <c r="E14" s="22"/>
      <c r="F14" s="22"/>
      <c r="G14" s="22"/>
    </row>
    <row r="15" spans="1:7" ht="30" customHeight="1">
      <c r="A15" s="9"/>
      <c r="B15" s="38">
        <v>7</v>
      </c>
      <c r="C15" s="39"/>
      <c r="D15" s="22"/>
      <c r="E15" s="22"/>
      <c r="F15" s="22"/>
      <c r="G15" s="22"/>
    </row>
    <row r="16" spans="1:7" ht="30" customHeight="1">
      <c r="A16" s="9"/>
      <c r="B16" s="38">
        <v>8</v>
      </c>
      <c r="C16" s="39"/>
      <c r="D16" s="22"/>
      <c r="E16" s="22"/>
      <c r="F16" s="22"/>
      <c r="G16" s="22"/>
    </row>
    <row r="17" spans="1:7" ht="30" customHeight="1">
      <c r="A17" s="9"/>
      <c r="B17" s="38">
        <v>9</v>
      </c>
      <c r="C17" s="39"/>
      <c r="D17" s="22"/>
      <c r="E17" s="22"/>
      <c r="F17" s="22"/>
      <c r="G17" s="22"/>
    </row>
    <row r="18" spans="1:7" ht="30" customHeight="1">
      <c r="A18" s="9"/>
      <c r="B18" s="38">
        <v>10</v>
      </c>
      <c r="C18" s="39"/>
      <c r="D18" s="22"/>
      <c r="E18" s="22"/>
      <c r="F18" s="22"/>
      <c r="G18" s="22"/>
    </row>
    <row r="19" spans="1:7" ht="30" customHeight="1">
      <c r="A19" s="9"/>
      <c r="B19" s="38">
        <v>11</v>
      </c>
      <c r="C19" s="40"/>
      <c r="D19" s="22"/>
      <c r="E19" s="22"/>
      <c r="F19" s="22"/>
      <c r="G19" s="22"/>
    </row>
    <row r="20" spans="1:7" ht="30" customHeight="1">
      <c r="A20" s="9"/>
      <c r="B20" s="190" t="s">
        <v>62</v>
      </c>
      <c r="C20" s="192"/>
      <c r="D20" s="33">
        <f>SUM(D9:D19)</f>
        <v>0</v>
      </c>
      <c r="E20" s="33">
        <f>SUM(E9:E19)</f>
        <v>0</v>
      </c>
      <c r="F20" s="33">
        <f>SUM(F9:F19)</f>
        <v>0</v>
      </c>
      <c r="G20" s="33"/>
    </row>
    <row r="23" spans="1:7" ht="18">
      <c r="C23" s="35" t="s">
        <v>186</v>
      </c>
      <c r="E23" s="35" t="s">
        <v>188</v>
      </c>
      <c r="F23" s="13"/>
    </row>
    <row r="24" spans="1:7" ht="18">
      <c r="C24" s="35" t="s">
        <v>107</v>
      </c>
      <c r="E24" s="35" t="s">
        <v>107</v>
      </c>
      <c r="F24" s="13"/>
    </row>
    <row r="25" spans="1:7" ht="18">
      <c r="C25" s="35" t="s">
        <v>192</v>
      </c>
      <c r="E25" s="35" t="s">
        <v>192</v>
      </c>
      <c r="F25" s="13"/>
    </row>
    <row r="27" spans="1:7" s="6" customFormat="1"/>
    <row r="28" spans="1:7" s="6" customFormat="1" ht="18">
      <c r="D28" s="14"/>
      <c r="G28" s="14"/>
    </row>
    <row r="29" spans="1:7" s="6" customFormat="1" ht="18.75">
      <c r="D29" s="14"/>
      <c r="G29" s="37"/>
    </row>
    <row r="30" spans="1:7" s="6" customFormat="1" ht="18">
      <c r="D30" s="14"/>
      <c r="G30" s="14"/>
    </row>
    <row r="31" spans="1:7" ht="18">
      <c r="B31" s="6"/>
      <c r="C31" s="14"/>
      <c r="D31" s="14"/>
      <c r="E31" s="14"/>
      <c r="F31" s="14"/>
      <c r="G31" s="9"/>
    </row>
    <row r="45" spans="12:13" ht="18.75" thickBot="1">
      <c r="L45" s="156"/>
      <c r="M45" s="156"/>
    </row>
    <row r="46" spans="12:13" ht="19.5" thickBot="1">
      <c r="L46" s="36"/>
      <c r="M46" s="36" t="s">
        <v>73</v>
      </c>
    </row>
    <row r="47" spans="12:13" ht="18">
      <c r="L47" s="13"/>
      <c r="M47" s="13"/>
    </row>
  </sheetData>
  <mergeCells count="8">
    <mergeCell ref="L45:M45"/>
    <mergeCell ref="B20:C20"/>
    <mergeCell ref="A1:G1"/>
    <mergeCell ref="A2:G2"/>
    <mergeCell ref="B5:G5"/>
    <mergeCell ref="B6:G6"/>
    <mergeCell ref="F3:G3"/>
    <mergeCell ref="F4:G4"/>
  </mergeCells>
  <phoneticPr fontId="0" type="noConversion"/>
  <pageMargins left="0.25" right="0.25" top="0.25" bottom="0.2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Budget Summary, "KA"</vt:lpstr>
      <vt:lpstr>Revenue Income "KHA"</vt:lpstr>
      <vt:lpstr>Revenue Expenditure</vt:lpstr>
      <vt:lpstr>Development Income</vt:lpstr>
      <vt:lpstr>Development Expenditure</vt:lpstr>
      <vt:lpstr>Statement of UP Staff "GA"</vt:lpstr>
      <vt:lpstr>Project List "GHA"</vt:lpstr>
      <vt:lpstr>'Budget Summary, "KA"'!Print_Area</vt:lpstr>
      <vt:lpstr>'Development Expenditure'!Print_Area</vt:lpstr>
      <vt:lpstr>'Development Income'!Print_Area</vt:lpstr>
      <vt:lpstr>'Project List "GHA"'!Print_Area</vt:lpstr>
      <vt:lpstr>'Revenue Expenditure'!Print_Area</vt:lpstr>
      <vt:lpstr>'Revenue Income "KHA"'!Print_Area</vt:lpstr>
      <vt:lpstr>'Statement of UP Staff "GA"'!Print_Area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Laxmi</cp:lastModifiedBy>
  <cp:lastPrinted>2019-02-12T09:38:29Z</cp:lastPrinted>
  <dcterms:created xsi:type="dcterms:W3CDTF">2017-03-08T06:35:27Z</dcterms:created>
  <dcterms:modified xsi:type="dcterms:W3CDTF">2019-02-12T09:40:27Z</dcterms:modified>
</cp:coreProperties>
</file>